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DieseArbeitsmappe" autoCompressPictures="0"/>
  <mc:AlternateContent xmlns:mc="http://schemas.openxmlformats.org/markup-compatibility/2006">
    <mc:Choice Requires="x15">
      <x15ac:absPath xmlns:x15ac="http://schemas.microsoft.com/office/spreadsheetml/2010/11/ac" url="C:\Users\gschm\Downloads\"/>
    </mc:Choice>
  </mc:AlternateContent>
  <xr:revisionPtr revIDLastSave="0" documentId="13_ncr:1_{CE522231-AB63-419D-BE5A-58D05D7B69C3}" xr6:coauthVersionLast="47" xr6:coauthVersionMax="47" xr10:uidLastSave="{00000000-0000-0000-0000-000000000000}"/>
  <bookViews>
    <workbookView xWindow="20423" yWindow="-98" windowWidth="28994" windowHeight="16395" tabRatio="604" xr2:uid="{00000000-000D-0000-FFFF-FFFF00000000}"/>
  </bookViews>
  <sheets>
    <sheet name="JEC Entry Form" sheetId="10" r:id="rId1"/>
    <sheet name="Entry by name" sheetId="5" r:id="rId2"/>
    <sheet name="How to fill in the Entry form" sheetId="11" r:id="rId3"/>
    <sheet name="Grunddaten" sheetId="6" state="hidden" r:id="rId4"/>
  </sheets>
  <definedNames>
    <definedName name="arrival_plus">Grunddaten!$H$2:$H$6</definedName>
    <definedName name="arrival_standard" localSheetId="2">'How to fill in the Entry form'!$D$24</definedName>
    <definedName name="arrival_standard" localSheetId="0">'JEC Entry Form'!$D$24</definedName>
    <definedName name="Arrival_with">Grunddaten!$J$2:$J$7</definedName>
    <definedName name="class">Grunddaten!$D$2:$D$3</definedName>
    <definedName name="departure_standard" localSheetId="2">'How to fill in the Entry form'!$D$25</definedName>
    <definedName name="departure_standard" localSheetId="0">'JEC Entry Form'!$D$25</definedName>
    <definedName name="depature_plus">Grunddaten!$I$2:$I$6</definedName>
    <definedName name="_xlnm.Print_Area" localSheetId="1">'Entry by name'!$A$1:$L$45</definedName>
    <definedName name="_xlnm.Print_Area" localSheetId="2">'How to fill in the Entry form'!$A$1:$I$63</definedName>
    <definedName name="_xlnm.Print_Area" localSheetId="0">'JEC Entry Form'!$A$1:$I$63</definedName>
    <definedName name="function">Grunddaten!$A$2:$A$5</definedName>
    <definedName name="Gender">Grunddaten!$B$2:$B$3</definedName>
    <definedName name="Gender_WM">Grunddaten!$B$2:$C$3</definedName>
    <definedName name="Lunch">Grunddaten!$F$2:$G$3</definedName>
    <definedName name="Lunch1">Grunddaten!$F$2:$F$3</definedName>
    <definedName name="plus_lunch" localSheetId="2">'How to fill in the Entry form'!$D$36</definedName>
    <definedName name="plus_lunch" localSheetId="0">'JEC Entry Form'!$D$36</definedName>
    <definedName name="Plus_overnight" localSheetId="2">'How to fill in the Entry form'!$G$34</definedName>
    <definedName name="Plus_overnight" localSheetId="0">'JEC Entry Form'!$G$34</definedName>
    <definedName name="plus_single" localSheetId="2">'How to fill in the Entry form'!$H$35</definedName>
    <definedName name="plus_single" localSheetId="0">'JEC Entry Form'!$H$35</definedName>
    <definedName name="rents">Grunddaten!$K$2:$K$3</definedName>
    <definedName name="room">Grunddaten!$E$2:$E$3</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13" i="5" l="1"/>
  <c r="O13" i="5"/>
  <c r="O12" i="5"/>
  <c r="O11" i="5"/>
  <c r="O6" i="5"/>
  <c r="O5" i="5"/>
  <c r="O4" i="5"/>
  <c r="O3" i="5"/>
  <c r="J43" i="5"/>
  <c r="G43" i="5"/>
  <c r="J44" i="5"/>
  <c r="G44" i="5"/>
  <c r="J45" i="5"/>
  <c r="G45" i="5"/>
  <c r="J33" i="5"/>
  <c r="G33" i="5"/>
  <c r="J34" i="5"/>
  <c r="G34" i="5"/>
  <c r="J35" i="5"/>
  <c r="G35" i="5"/>
  <c r="J36" i="5"/>
  <c r="G36" i="5"/>
  <c r="J37" i="5"/>
  <c r="G37" i="5"/>
  <c r="J38" i="5"/>
  <c r="G38" i="5"/>
  <c r="J39" i="5"/>
  <c r="G39" i="5"/>
  <c r="J40" i="5"/>
  <c r="G40" i="5"/>
  <c r="J41" i="5"/>
  <c r="G41" i="5"/>
  <c r="J42" i="5"/>
  <c r="G42" i="5"/>
  <c r="J14" i="5" l="1"/>
  <c r="H35" i="11"/>
  <c r="G34" i="11"/>
  <c r="D36" i="11"/>
  <c r="D26" i="11"/>
  <c r="D27" i="11"/>
  <c r="D28" i="11"/>
  <c r="I48" i="11"/>
  <c r="H45" i="11"/>
  <c r="G45" i="11"/>
  <c r="F44" i="11"/>
  <c r="E44" i="11"/>
  <c r="J43" i="11"/>
  <c r="C43" i="11"/>
  <c r="J42" i="11"/>
  <c r="C42" i="11"/>
  <c r="J41" i="11"/>
  <c r="C41" i="11"/>
  <c r="J40" i="11"/>
  <c r="C40" i="11"/>
  <c r="J39" i="11"/>
  <c r="C39" i="11"/>
  <c r="J38" i="11"/>
  <c r="C38" i="11"/>
  <c r="H30" i="11"/>
  <c r="G30" i="11"/>
  <c r="F29" i="11"/>
  <c r="E29" i="11"/>
  <c r="J28" i="11"/>
  <c r="J27" i="11"/>
  <c r="J26" i="11"/>
  <c r="J30" i="11" s="1"/>
  <c r="H23" i="11"/>
  <c r="F20" i="11"/>
  <c r="F18" i="11"/>
  <c r="I2" i="11"/>
  <c r="A1" i="5"/>
  <c r="P11" i="5"/>
  <c r="Q12" i="5"/>
  <c r="Q11" i="5"/>
  <c r="I48" i="10"/>
  <c r="H45" i="10"/>
  <c r="G45" i="10"/>
  <c r="F44" i="10"/>
  <c r="E44" i="10"/>
  <c r="E45" i="10" s="1"/>
  <c r="J43" i="10"/>
  <c r="C43" i="10"/>
  <c r="I43" i="10" s="1"/>
  <c r="J42" i="10"/>
  <c r="C42" i="10"/>
  <c r="I42" i="10" s="1"/>
  <c r="J41" i="10"/>
  <c r="C41" i="10"/>
  <c r="I41" i="10" s="1"/>
  <c r="J40" i="10"/>
  <c r="C40" i="10"/>
  <c r="I40" i="10" s="1"/>
  <c r="J39" i="10"/>
  <c r="C39" i="10"/>
  <c r="I39" i="10" s="1"/>
  <c r="J38" i="10"/>
  <c r="J44" i="10" s="1"/>
  <c r="C38" i="10"/>
  <c r="I38" i="10" s="1"/>
  <c r="H30" i="10"/>
  <c r="G30" i="10"/>
  <c r="F29" i="10"/>
  <c r="Q4" i="5" s="1"/>
  <c r="E29" i="10"/>
  <c r="Q3" i="5" s="1"/>
  <c r="J28" i="10"/>
  <c r="J27" i="10"/>
  <c r="J26" i="10"/>
  <c r="J30" i="10" s="1"/>
  <c r="H23" i="10"/>
  <c r="I28" i="10" s="1"/>
  <c r="F20" i="10"/>
  <c r="F18" i="10"/>
  <c r="I2" i="10"/>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 i="5"/>
  <c r="P12" i="5"/>
  <c r="J4" i="5"/>
  <c r="J5" i="5"/>
  <c r="J6" i="5"/>
  <c r="J7" i="5"/>
  <c r="J8" i="5"/>
  <c r="J9" i="5"/>
  <c r="J10" i="5"/>
  <c r="J11" i="5"/>
  <c r="J12" i="5"/>
  <c r="J13" i="5"/>
  <c r="J15" i="5"/>
  <c r="J16" i="5"/>
  <c r="J17" i="5"/>
  <c r="J18" i="5"/>
  <c r="J19" i="5"/>
  <c r="J20" i="5"/>
  <c r="J21" i="5"/>
  <c r="J22" i="5"/>
  <c r="J23" i="5"/>
  <c r="J24" i="5"/>
  <c r="J25" i="5"/>
  <c r="J26" i="5"/>
  <c r="J27" i="5"/>
  <c r="J28" i="5"/>
  <c r="J29" i="5"/>
  <c r="J30" i="5"/>
  <c r="J31" i="5"/>
  <c r="J32" i="5"/>
  <c r="J3" i="5"/>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E30" i="11" l="1"/>
  <c r="I40" i="11"/>
  <c r="G18" i="10"/>
  <c r="O10" i="5"/>
  <c r="O8" i="5"/>
  <c r="O9" i="5"/>
  <c r="O7" i="5"/>
  <c r="E45" i="11"/>
  <c r="J44" i="11"/>
  <c r="I27" i="11"/>
  <c r="I28" i="11"/>
  <c r="I26" i="11"/>
  <c r="I41" i="11"/>
  <c r="I43" i="11"/>
  <c r="I38" i="11"/>
  <c r="I42" i="11"/>
  <c r="I39" i="11"/>
  <c r="E30" i="10"/>
  <c r="I26" i="10"/>
  <c r="I27" i="10"/>
  <c r="I44" i="10"/>
  <c r="I30" i="11" l="1"/>
  <c r="I44" i="11"/>
  <c r="I50" i="11"/>
  <c r="I30" i="10"/>
  <c r="I50" i="10" s="1"/>
</calcChain>
</file>

<file path=xl/sharedStrings.xml><?xml version="1.0" encoding="utf-8"?>
<sst xmlns="http://schemas.openxmlformats.org/spreadsheetml/2006/main" count="251" uniqueCount="147">
  <si>
    <t>please note</t>
  </si>
  <si>
    <t>W18 (max 6)</t>
  </si>
  <si>
    <t>W20 (max 6)</t>
  </si>
  <si>
    <t>M18 (max 6)</t>
  </si>
  <si>
    <t>M20 (max 6)</t>
  </si>
  <si>
    <t xml:space="preserve">please pay the total entry costs to the following bank account </t>
  </si>
  <si>
    <t>payee</t>
  </si>
  <si>
    <t>IBAN number</t>
  </si>
  <si>
    <t>bank</t>
  </si>
  <si>
    <t>total entry sum in EURO</t>
  </si>
  <si>
    <t>Please email this form to:</t>
  </si>
  <si>
    <t>Adress</t>
  </si>
  <si>
    <t>Contact</t>
  </si>
  <si>
    <t>Team manager</t>
  </si>
  <si>
    <r>
      <rPr>
        <i/>
        <vertAlign val="superscript"/>
        <sz val="10"/>
        <color rgb="FFFF0000"/>
        <rFont val="Calibri"/>
        <family val="2"/>
        <scheme val="minor"/>
      </rPr>
      <t xml:space="preserve">(*) </t>
    </r>
    <r>
      <rPr>
        <i/>
        <sz val="10"/>
        <color rgb="FFFF0000"/>
        <rFont val="Calibri"/>
        <family val="2"/>
        <scheme val="minor"/>
      </rPr>
      <t>depending on availabilities</t>
    </r>
  </si>
  <si>
    <t>BIC / SWIFT</t>
  </si>
  <si>
    <t>Accommodation</t>
  </si>
  <si>
    <t>until 30 April 2022</t>
  </si>
  <si>
    <t>Entry Form for JUNIOR EUROPEAN CUP 2022 - Blankenburg/Harz Germany</t>
  </si>
  <si>
    <t>01 to 03 October 2022</t>
  </si>
  <si>
    <t>Blankenburg / Harz, Germany</t>
  </si>
  <si>
    <t>Thank you for entry and see you in JEC 2022!</t>
  </si>
  <si>
    <t>USC Magdeburg</t>
  </si>
  <si>
    <t>date of entry:</t>
  </si>
  <si>
    <t>Number of 
Athletes</t>
  </si>
  <si>
    <t>RELAY W18/20 (max 4 teams)</t>
  </si>
  <si>
    <t>RELAY M18/20 (max 4 teams)</t>
  </si>
  <si>
    <t>incomplete teams can be completed with athletes from other nations</t>
  </si>
  <si>
    <t>Number of participants
for Sprint and 
Long Distance</t>
  </si>
  <si>
    <t xml:space="preserve">
for teams that wish, it is possible to book additional nights. Please fill in one extra line per night and specify the desired date.</t>
  </si>
  <si>
    <t>Number of teams
for Relay</t>
  </si>
  <si>
    <t xml:space="preserve">Entry </t>
  </si>
  <si>
    <t>Number of 
official/staff</t>
  </si>
  <si>
    <t>from</t>
  </si>
  <si>
    <t>to</t>
  </si>
  <si>
    <t>lunch packet / day</t>
  </si>
  <si>
    <t>Additionnal nights*</t>
  </si>
  <si>
    <t>Double
rooms</t>
  </si>
  <si>
    <t>Double 
rooms</t>
  </si>
  <si>
    <t>room</t>
  </si>
  <si>
    <t>Surcharge single room / night</t>
  </si>
  <si>
    <t>Single
rooms</t>
  </si>
  <si>
    <t>Pfälzer Straße/ Osteingang Mensa, D-39106 Magdeburg</t>
  </si>
  <si>
    <t xml:space="preserve">relay: </t>
  </si>
  <si>
    <t>Payment charges need to be payed by the deptor.</t>
  </si>
  <si>
    <t>Entry is only valid if the Payment was made.</t>
  </si>
  <si>
    <t>Payment needs to be done in EUR (EURO)</t>
  </si>
  <si>
    <t>Overnight half board</t>
  </si>
  <si>
    <t>entry@jec2022.eu</t>
  </si>
  <si>
    <t>First name</t>
  </si>
  <si>
    <t>Last name</t>
  </si>
  <si>
    <t>Gender</t>
  </si>
  <si>
    <t>class</t>
  </si>
  <si>
    <t>SI-ID</t>
  </si>
  <si>
    <t>function</t>
  </si>
  <si>
    <t>Athlet</t>
  </si>
  <si>
    <t>official</t>
  </si>
  <si>
    <t>staff</t>
  </si>
  <si>
    <t>m</t>
  </si>
  <si>
    <t>f</t>
  </si>
  <si>
    <t>Double</t>
  </si>
  <si>
    <t>Single</t>
  </si>
  <si>
    <t>GenderClass</t>
  </si>
  <si>
    <t>W/M</t>
  </si>
  <si>
    <t>W</t>
  </si>
  <si>
    <t>M</t>
  </si>
  <si>
    <t>number</t>
  </si>
  <si>
    <t>W18</t>
  </si>
  <si>
    <t>W20</t>
  </si>
  <si>
    <t>M18</t>
  </si>
  <si>
    <t>M20</t>
  </si>
  <si>
    <t>Year 
of birth</t>
  </si>
  <si>
    <t>Entryform</t>
  </si>
  <si>
    <t>Lunch1</t>
  </si>
  <si>
    <t>Lunch2</t>
  </si>
  <si>
    <t>yes</t>
  </si>
  <si>
    <t>no</t>
  </si>
  <si>
    <t>arrival_plus</t>
  </si>
  <si>
    <t>depature_plus</t>
  </si>
  <si>
    <t>only one gender class (18 and 20 together)</t>
  </si>
  <si>
    <r>
      <rPr>
        <i/>
        <vertAlign val="superscript"/>
        <sz val="10"/>
        <color rgb="FFFF0000"/>
        <rFont val="Calibri"/>
        <family val="2"/>
        <scheme val="minor"/>
      </rPr>
      <t xml:space="preserve">(*) </t>
    </r>
    <r>
      <rPr>
        <i/>
        <sz val="10"/>
        <color rgb="FFFF0000"/>
        <rFont val="Calibri"/>
        <family val="2"/>
        <scheme val="minor"/>
      </rPr>
      <t>depending on availabilities</t>
    </r>
    <r>
      <rPr>
        <i/>
        <sz val="10"/>
        <color rgb="FFFF0000"/>
        <rFont val="Calibri"/>
        <family val="2"/>
        <scheme val="minor"/>
      </rPr>
      <t xml:space="preserve"> earlier than 09/29</t>
    </r>
  </si>
  <si>
    <t>comment</t>
  </si>
  <si>
    <t>Arrival with</t>
  </si>
  <si>
    <t>auswaertiges-amt.de/en/visa-service</t>
  </si>
  <si>
    <t>Entry information for non-EU citizens:</t>
  </si>
  <si>
    <t>step1</t>
  </si>
  <si>
    <t>last step</t>
  </si>
  <si>
    <t>airplane</t>
  </si>
  <si>
    <t>coach</t>
  </si>
  <si>
    <t>Van</t>
  </si>
  <si>
    <t>Train</t>
  </si>
  <si>
    <t>car</t>
  </si>
  <si>
    <t>Arrival_with</t>
  </si>
  <si>
    <t>only for information</t>
  </si>
  <si>
    <t>Nr</t>
  </si>
  <si>
    <t>Function</t>
  </si>
  <si>
    <t>Room</t>
  </si>
  <si>
    <t>Class</t>
  </si>
  <si>
    <t>Function / Class / …</t>
  </si>
  <si>
    <t>Number</t>
  </si>
  <si>
    <t>Rooms</t>
  </si>
  <si>
    <t>Federation</t>
  </si>
  <si>
    <t>Name of contact person</t>
  </si>
  <si>
    <t>Date</t>
  </si>
  <si>
    <t>Place</t>
  </si>
  <si>
    <t>Address</t>
  </si>
  <si>
    <t>E-Mail</t>
  </si>
  <si>
    <t>Phone</t>
  </si>
  <si>
    <t>Name</t>
  </si>
  <si>
    <t>Mobile phone</t>
  </si>
  <si>
    <t>Different 
arrivals</t>
  </si>
  <si>
    <t>Different 
departure</t>
  </si>
  <si>
    <t>Additionnal 
nights</t>
  </si>
  <si>
    <t xml:space="preserve"> + Lunch
packet</t>
  </si>
  <si>
    <t>Official</t>
  </si>
  <si>
    <t>Staff</t>
  </si>
  <si>
    <t>until 30 June 2022</t>
  </si>
  <si>
    <r>
      <t>after 30 June 2022</t>
    </r>
    <r>
      <rPr>
        <vertAlign val="superscript"/>
        <sz val="10"/>
        <color rgb="FFFF0000"/>
        <rFont val="Calibri"/>
        <family val="2"/>
        <scheme val="minor"/>
      </rPr>
      <t xml:space="preserve"> (*)</t>
    </r>
  </si>
  <si>
    <t>DE13 1203 0000 1020 3764 61</t>
  </si>
  <si>
    <t>BYLADEM1001</t>
  </si>
  <si>
    <t>Deutsche Kreditbank</t>
  </si>
  <si>
    <t>Payment information</t>
  </si>
  <si>
    <t>Payee</t>
  </si>
  <si>
    <t>JEC2022, "nation"</t>
  </si>
  <si>
    <t>dreamland</t>
  </si>
  <si>
    <t>Maria Model</t>
  </si>
  <si>
    <t>maria.model@mail.com</t>
  </si>
  <si>
    <t>00 12 34 56 78 9</t>
  </si>
  <si>
    <t>12345 Moonvillage</t>
  </si>
  <si>
    <t xml:space="preserve">For example, 22 athletes (double room) and </t>
  </si>
  <si>
    <t xml:space="preserve">3 coachs/official (accommodation in a single room) </t>
  </si>
  <si>
    <t>in this team</t>
  </si>
  <si>
    <t xml:space="preserve">4 athletes and 1 staff arrive on Thursday, </t>
  </si>
  <si>
    <t>2 athl. leave on Tuesday</t>
  </si>
  <si>
    <t>Arrival with 2x car and a coach</t>
  </si>
  <si>
    <t>SportIdent Air+</t>
  </si>
  <si>
    <r>
      <rPr>
        <i/>
        <vertAlign val="superscript"/>
        <sz val="10"/>
        <color rgb="FFFF0000"/>
        <rFont val="Calibri"/>
        <family val="2"/>
        <scheme val="minor"/>
      </rPr>
      <t xml:space="preserve">* </t>
    </r>
    <r>
      <rPr>
        <i/>
        <sz val="10"/>
        <color rgb="FFFF0000"/>
        <rFont val="Calibri"/>
        <family val="2"/>
        <scheme val="minor"/>
      </rPr>
      <t>depending on availabilities earlier than 29/09/2022</t>
    </r>
  </si>
  <si>
    <r>
      <rPr>
        <b/>
        <sz val="10.5"/>
        <color theme="1"/>
        <rFont val="Calibri"/>
        <family val="2"/>
        <scheme val="minor"/>
      </rPr>
      <t xml:space="preserve">Data protection / insurance protection
</t>
    </r>
    <r>
      <rPr>
        <sz val="10.5"/>
        <color theme="1"/>
        <rFont val="Calibri"/>
        <family val="2"/>
        <scheme val="minor"/>
      </rPr>
      <t xml:space="preserve">
The personal data provided when registering will be saved and used for the purposes of carrying out and handling the event and for media reporting purposes. By registering, the participant consents to the data being saved for this purpose. The participant's attention is drawn to the fact that the event is a sporting event in which there is a public interest and acknowledges that it is customary for lists of participant results to be published in the media. The participant declares his consent to the publication of his name, first name, year of birth, club and the pictures on which he is depicted in all reporting print media (list of participants, list of results, etc.) and in all electronic media such as the Internet.
Each participant is responsible for adequate insurance!
The organizer, local authorities and property owners assume no liability.</t>
    </r>
  </si>
  <si>
    <t>Delivery date:  18.09.2022</t>
  </si>
  <si>
    <t>bed in double room / night</t>
  </si>
  <si>
    <t>Rental SportIdent Air+ (6,- €/SI)</t>
  </si>
  <si>
    <t>SI Air+
rent</t>
  </si>
  <si>
    <t>SI-rent</t>
  </si>
  <si>
    <t>rent</t>
  </si>
  <si>
    <t>-</t>
  </si>
  <si>
    <t>SI-Air+ rent</t>
  </si>
  <si>
    <t>Gender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</si>
</sst>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quot;€&quot;_);[Red]\(#,##0.00\ &quot;€&quot;\)"/>
    <numFmt numFmtId="165" formatCode="#,##0.00\ [$EUR]"/>
    <numFmt numFmtId="166" formatCode="#,##0.00\ [$EUR]_);[Red]\(#,##0.00\ [$EUR]\)"/>
    <numFmt numFmtId="167" formatCode="ddd[$-809]\ dd\ mmm\ yyyy;@"/>
    <numFmt numFmtId="168" formatCode="###\ ###\ 000"/>
    <numFmt numFmtId="169" formatCode="&quot;beds  &quot;#0"/>
    <numFmt numFmtId="170" formatCode="&quot;+ &quot;#,##0.00\ [$EUR]"/>
  </numFmts>
  <fonts count="30" x14ac:knownFonts="1">
    <font>
      <sz val="12"/>
      <color theme="1"/>
      <name val="Calibri"/>
      <family val="2"/>
      <scheme val="minor"/>
    </font>
    <font>
      <b/>
      <sz val="12"/>
      <color theme="1"/>
      <name val="Calibri"/>
      <family val="2"/>
      <scheme val="minor"/>
    </font>
    <font>
      <sz val="10"/>
      <color theme="1"/>
      <name val="Calibri"/>
      <family val="2"/>
      <scheme val="minor"/>
    </font>
    <font>
      <i/>
      <sz val="9"/>
      <color theme="1"/>
      <name val="Calibri"/>
      <family val="2"/>
      <scheme val="minor"/>
    </font>
    <font>
      <sz val="10"/>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i/>
      <sz val="10"/>
      <color rgb="FFFF0000"/>
      <name val="Calibri"/>
      <family val="2"/>
      <scheme val="minor"/>
    </font>
    <font>
      <b/>
      <sz val="10"/>
      <color theme="1"/>
      <name val="Calibri"/>
      <family val="2"/>
      <scheme val="minor"/>
    </font>
    <font>
      <b/>
      <sz val="10"/>
      <color rgb="FFFF0000"/>
      <name val="Calibri"/>
      <family val="2"/>
      <scheme val="minor"/>
    </font>
    <font>
      <i/>
      <sz val="10"/>
      <color rgb="FFFF0000"/>
      <name val="Calibri"/>
      <family val="2"/>
      <scheme val="minor"/>
    </font>
    <font>
      <b/>
      <sz val="14"/>
      <color theme="1"/>
      <name val="Calibri"/>
      <family val="2"/>
      <scheme val="minor"/>
    </font>
    <font>
      <vertAlign val="superscript"/>
      <sz val="10"/>
      <color rgb="FFFF0000"/>
      <name val="Calibri"/>
      <family val="2"/>
      <scheme val="minor"/>
    </font>
    <font>
      <i/>
      <vertAlign val="superscript"/>
      <sz val="10"/>
      <color rgb="FFFF0000"/>
      <name val="Calibri"/>
      <family val="2"/>
      <scheme val="minor"/>
    </font>
    <font>
      <b/>
      <sz val="10"/>
      <name val="Calibri"/>
      <family val="2"/>
      <scheme val="minor"/>
    </font>
    <font>
      <b/>
      <sz val="22"/>
      <color theme="1"/>
      <name val="Calibri"/>
      <family val="2"/>
      <scheme val="minor"/>
    </font>
    <font>
      <sz val="10"/>
      <color rgb="FF000000"/>
      <name val="Calibri"/>
      <family val="2"/>
    </font>
    <font>
      <sz val="10"/>
      <name val="Calibri"/>
      <family val="2"/>
    </font>
    <font>
      <b/>
      <sz val="10"/>
      <color rgb="FF000000"/>
      <name val="Calibri"/>
      <family val="2"/>
    </font>
    <font>
      <sz val="10"/>
      <color theme="0" tint="-0.14999847407452621"/>
      <name val="Calibri"/>
      <family val="2"/>
      <scheme val="minor"/>
    </font>
    <font>
      <sz val="12"/>
      <color theme="0" tint="-0.14999847407452621"/>
      <name val="Calibri"/>
      <family val="2"/>
      <scheme val="minor"/>
    </font>
    <font>
      <b/>
      <sz val="12"/>
      <color rgb="FFFF0000"/>
      <name val="Calibri"/>
      <family val="2"/>
    </font>
    <font>
      <u/>
      <sz val="10"/>
      <color theme="10"/>
      <name val="Calibri"/>
      <family val="2"/>
      <scheme val="minor"/>
    </font>
    <font>
      <i/>
      <sz val="10"/>
      <color theme="1"/>
      <name val="Calibri"/>
      <family val="2"/>
      <scheme val="minor"/>
    </font>
    <font>
      <b/>
      <sz val="12"/>
      <color rgb="FF000000"/>
      <name val="Calibri"/>
      <family val="2"/>
    </font>
    <font>
      <sz val="10"/>
      <color rgb="FF0000FF"/>
      <name val="Calibri"/>
      <family val="2"/>
      <scheme val="minor"/>
    </font>
    <font>
      <sz val="10.5"/>
      <color theme="1"/>
      <name val="Calibri"/>
      <family val="2"/>
      <scheme val="minor"/>
    </font>
    <font>
      <b/>
      <sz val="10.5"/>
      <color theme="1"/>
      <name val="Calibri"/>
      <family val="2"/>
      <scheme val="minor"/>
    </font>
    <font>
      <b/>
      <sz val="18"/>
      <color rgb="FFFF0000"/>
      <name val="Calibri"/>
      <family val="2"/>
      <scheme val="minor"/>
    </font>
  </fonts>
  <fills count="9">
    <fill>
      <patternFill patternType="none"/>
    </fill>
    <fill>
      <patternFill patternType="gray125"/>
    </fill>
    <fill>
      <patternFill patternType="solid">
        <fgColor rgb="FFCCFFCC"/>
        <bgColor indexed="64"/>
      </patternFill>
    </fill>
    <fill>
      <patternFill patternType="solid">
        <fgColor rgb="FFEFFFEF"/>
        <bgColor indexed="64"/>
      </patternFill>
    </fill>
    <fill>
      <patternFill patternType="solid">
        <fgColor rgb="FFFFFFB3"/>
        <bgColor indexed="64"/>
      </patternFill>
    </fill>
    <fill>
      <patternFill patternType="solid">
        <fgColor rgb="FFEFFFEF"/>
        <bgColor rgb="FF000000"/>
      </patternFill>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s>
  <cellStyleXfs count="10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32">
    <xf numFmtId="0" fontId="0" fillId="0" borderId="0" xfId="0"/>
    <xf numFmtId="0" fontId="2" fillId="0" borderId="0" xfId="0" applyFont="1" applyFill="1" applyBorder="1"/>
    <xf numFmtId="0" fontId="2" fillId="0" borderId="1" xfId="0" applyFont="1" applyFill="1" applyBorder="1" applyAlignment="1">
      <alignment horizontal="center"/>
    </xf>
    <xf numFmtId="0" fontId="3" fillId="0" borderId="0" xfId="0" applyFont="1" applyFill="1" applyBorder="1"/>
    <xf numFmtId="164" fontId="2" fillId="0" borderId="1" xfId="0" applyNumberFormat="1" applyFont="1" applyFill="1" applyBorder="1" applyAlignment="1">
      <alignment horizontal="center"/>
    </xf>
    <xf numFmtId="0" fontId="1" fillId="0" borderId="0" xfId="0" applyFont="1" applyFill="1" applyBorder="1"/>
    <xf numFmtId="0" fontId="2" fillId="0" borderId="3" xfId="0" applyFont="1" applyFill="1" applyBorder="1"/>
    <xf numFmtId="0" fontId="0" fillId="0" borderId="4" xfId="0" applyFill="1" applyBorder="1"/>
    <xf numFmtId="0" fontId="0" fillId="0" borderId="5" xfId="0" applyFill="1" applyBorder="1"/>
    <xf numFmtId="0" fontId="0" fillId="0" borderId="6" xfId="0" applyBorder="1"/>
    <xf numFmtId="0" fontId="0" fillId="0" borderId="7" xfId="0" applyBorder="1"/>
    <xf numFmtId="165" fontId="2" fillId="0" borderId="0" xfId="0" applyNumberFormat="1" applyFont="1" applyFill="1" applyBorder="1" applyAlignment="1">
      <alignment horizontal="center"/>
    </xf>
    <xf numFmtId="0" fontId="8" fillId="0" borderId="0" xfId="0" applyFont="1" applyFill="1" applyBorder="1"/>
    <xf numFmtId="0" fontId="0" fillId="0" borderId="0" xfId="0" applyAlignment="1">
      <alignment vertical="center"/>
    </xf>
    <xf numFmtId="0" fontId="3" fillId="0" borderId="0" xfId="0" applyFont="1" applyFill="1" applyBorder="1" applyAlignment="1">
      <alignment horizontal="left"/>
    </xf>
    <xf numFmtId="0" fontId="5" fillId="0" borderId="0" xfId="79" applyFill="1" applyBorder="1"/>
    <xf numFmtId="165" fontId="4" fillId="0" borderId="1" xfId="0" applyNumberFormat="1" applyFont="1" applyFill="1" applyBorder="1" applyAlignment="1">
      <alignment horizontal="center"/>
    </xf>
    <xf numFmtId="165" fontId="2" fillId="0" borderId="0" xfId="0" applyNumberFormat="1" applyFont="1" applyFill="1" applyBorder="1"/>
    <xf numFmtId="0" fontId="2" fillId="0" borderId="0" xfId="0" applyFont="1" applyFill="1" applyBorder="1" applyAlignment="1">
      <alignment horizontal="left" indent="1"/>
    </xf>
    <xf numFmtId="0" fontId="0" fillId="0" borderId="0" xfId="0" applyAlignment="1">
      <alignment horizontal="left" indent="1"/>
    </xf>
    <xf numFmtId="0" fontId="4" fillId="0" borderId="1" xfId="0" applyFont="1" applyFill="1" applyBorder="1" applyAlignment="1">
      <alignment horizontal="left" indent="1"/>
    </xf>
    <xf numFmtId="0" fontId="11" fillId="0" borderId="0" xfId="0" applyFont="1" applyFill="1" applyBorder="1" applyAlignment="1">
      <alignment horizontal="left" indent="1"/>
    </xf>
    <xf numFmtId="0" fontId="2" fillId="0" borderId="1" xfId="0" applyFont="1" applyFill="1" applyBorder="1" applyAlignment="1">
      <alignment horizontal="left" indent="1"/>
    </xf>
    <xf numFmtId="0" fontId="3" fillId="0" borderId="0" xfId="0" applyFont="1" applyFill="1" applyBorder="1" applyAlignment="1">
      <alignment horizontal="left" indent="1"/>
    </xf>
    <xf numFmtId="0" fontId="1" fillId="0" borderId="0" xfId="0" applyFont="1" applyFill="1" applyBorder="1" applyAlignment="1">
      <alignment horizontal="left" indent="1"/>
    </xf>
    <xf numFmtId="14" fontId="9" fillId="0" borderId="0" xfId="0" applyNumberFormat="1" applyFont="1" applyFill="1" applyBorder="1" applyAlignment="1">
      <alignment horizontal="left"/>
    </xf>
    <xf numFmtId="0" fontId="0" fillId="0" borderId="0" xfId="0" applyAlignment="1">
      <alignment horizontal="center"/>
    </xf>
    <xf numFmtId="0" fontId="3" fillId="0" borderId="0" xfId="0" applyFont="1" applyAlignment="1">
      <alignment horizontal="left" vertical="top"/>
    </xf>
    <xf numFmtId="165" fontId="9" fillId="0" borderId="0" xfId="0" applyNumberFormat="1" applyFont="1" applyFill="1" applyBorder="1" applyAlignment="1">
      <alignment horizontal="center"/>
    </xf>
    <xf numFmtId="0" fontId="19" fillId="0" borderId="1" xfId="0" applyFont="1" applyBorder="1" applyAlignment="1">
      <alignment horizontal="center" vertical="center" wrapText="1"/>
    </xf>
    <xf numFmtId="0" fontId="3" fillId="0" borderId="0" xfId="0" applyFont="1" applyAlignment="1">
      <alignment horizontal="left"/>
    </xf>
    <xf numFmtId="0" fontId="2" fillId="0" borderId="0" xfId="0" applyFont="1" applyFill="1" applyBorder="1" applyAlignment="1"/>
    <xf numFmtId="0" fontId="0" fillId="0" borderId="5" xfId="0" applyFill="1" applyBorder="1" applyAlignment="1"/>
    <xf numFmtId="0" fontId="0" fillId="0" borderId="0" xfId="0" applyAlignment="1"/>
    <xf numFmtId="0" fontId="2" fillId="0" borderId="0" xfId="0" applyFont="1" applyFill="1" applyBorder="1" applyAlignment="1">
      <alignment vertical="top"/>
    </xf>
    <xf numFmtId="0" fontId="0" fillId="0" borderId="5" xfId="0" applyFill="1" applyBorder="1" applyAlignment="1">
      <alignment vertical="top"/>
    </xf>
    <xf numFmtId="0" fontId="0" fillId="0" borderId="0" xfId="0" applyAlignment="1">
      <alignment vertical="top"/>
    </xf>
    <xf numFmtId="0" fontId="9" fillId="0" borderId="1" xfId="0" applyFont="1" applyBorder="1" applyAlignment="1">
      <alignment horizontal="center" vertical="center" wrapText="1"/>
    </xf>
    <xf numFmtId="165" fontId="2" fillId="0" borderId="0" xfId="0" applyNumberFormat="1" applyFont="1" applyFill="1" applyBorder="1" applyAlignment="1"/>
    <xf numFmtId="165" fontId="9" fillId="0" borderId="0" xfId="0" applyNumberFormat="1" applyFont="1" applyFill="1" applyBorder="1" applyAlignment="1"/>
    <xf numFmtId="0" fontId="3" fillId="0" borderId="0" xfId="0" applyFont="1" applyAlignment="1"/>
    <xf numFmtId="0" fontId="3" fillId="0" borderId="0" xfId="0" applyFont="1" applyAlignment="1">
      <alignment vertical="top"/>
    </xf>
    <xf numFmtId="0" fontId="3" fillId="0" borderId="0" xfId="0" applyFont="1" applyAlignment="1">
      <alignment horizontal="left" indent="1"/>
    </xf>
    <xf numFmtId="0" fontId="7" fillId="0" borderId="0" xfId="0" applyFont="1" applyFill="1" applyBorder="1" applyAlignment="1">
      <alignment horizontal="left" indent="1"/>
    </xf>
    <xf numFmtId="0" fontId="0" fillId="0" borderId="6" xfId="0" applyBorder="1" applyAlignment="1">
      <alignment horizontal="left" indent="1"/>
    </xf>
    <xf numFmtId="0" fontId="2" fillId="0" borderId="18" xfId="0" applyFont="1" applyFill="1" applyBorder="1" applyAlignment="1">
      <alignment horizontal="left" indent="1"/>
    </xf>
    <xf numFmtId="0" fontId="2" fillId="0" borderId="22" xfId="0" applyFont="1" applyFill="1" applyBorder="1" applyAlignment="1">
      <alignment horizontal="left" indent="1"/>
    </xf>
    <xf numFmtId="0" fontId="0" fillId="0" borderId="16" xfId="0" applyBorder="1" applyAlignment="1">
      <alignment horizontal="left" indent="1"/>
    </xf>
    <xf numFmtId="0" fontId="0" fillId="0" borderId="23" xfId="0" applyBorder="1" applyAlignment="1">
      <alignment horizontal="left" indent="1"/>
    </xf>
    <xf numFmtId="0" fontId="20" fillId="0" borderId="3" xfId="0" applyFont="1" applyFill="1" applyBorder="1"/>
    <xf numFmtId="0" fontId="20" fillId="0" borderId="0" xfId="0" applyFont="1" applyFill="1" applyBorder="1"/>
    <xf numFmtId="0" fontId="20" fillId="0" borderId="0" xfId="0" applyFont="1" applyFill="1" applyBorder="1" applyAlignment="1"/>
    <xf numFmtId="0" fontId="20" fillId="0" borderId="0" xfId="0" applyFont="1" applyFill="1" applyBorder="1" applyAlignment="1">
      <alignment vertical="top"/>
    </xf>
    <xf numFmtId="165" fontId="20" fillId="0" borderId="0" xfId="0" applyNumberFormat="1" applyFont="1" applyFill="1" applyBorder="1"/>
    <xf numFmtId="0" fontId="21" fillId="0" borderId="6" xfId="0" applyFont="1" applyBorder="1"/>
    <xf numFmtId="0" fontId="21" fillId="0" borderId="0" xfId="0" applyFont="1"/>
    <xf numFmtId="3" fontId="20" fillId="0" borderId="0" xfId="0" applyNumberFormat="1" applyFont="1" applyFill="1" applyBorder="1"/>
    <xf numFmtId="165" fontId="20" fillId="0" borderId="0" xfId="0" applyNumberFormat="1" applyFont="1" applyFill="1" applyBorder="1" applyAlignment="1">
      <alignment horizontal="center"/>
    </xf>
    <xf numFmtId="0" fontId="0" fillId="0" borderId="5" xfId="0" applyFill="1" applyBorder="1" applyAlignment="1">
      <alignment horizontal="center"/>
    </xf>
    <xf numFmtId="0" fontId="2" fillId="0" borderId="24" xfId="0" applyFont="1" applyBorder="1" applyAlignment="1">
      <alignment vertical="top"/>
    </xf>
    <xf numFmtId="165" fontId="9" fillId="0" borderId="1" xfId="0" applyNumberFormat="1" applyFont="1" applyFill="1" applyBorder="1" applyAlignment="1"/>
    <xf numFmtId="166" fontId="9" fillId="0" borderId="1" xfId="0" applyNumberFormat="1" applyFont="1" applyFill="1" applyBorder="1" applyAlignment="1">
      <alignment horizontal="right"/>
    </xf>
    <xf numFmtId="0" fontId="9" fillId="0" borderId="0" xfId="0" applyFont="1" applyFill="1" applyBorder="1" applyAlignment="1">
      <alignment horizontal="left" indent="1"/>
    </xf>
    <xf numFmtId="0" fontId="9" fillId="0" borderId="0" xfId="0" applyFont="1" applyFill="1" applyBorder="1"/>
    <xf numFmtId="0" fontId="9" fillId="0" borderId="0" xfId="0" applyFont="1" applyFill="1" applyBorder="1" applyAlignment="1">
      <alignment horizontal="right"/>
    </xf>
    <xf numFmtId="0" fontId="2" fillId="0" borderId="0" xfId="0" applyFont="1" applyFill="1" applyBorder="1" applyAlignment="1">
      <alignment horizontal="left" vertical="top" indent="1"/>
    </xf>
    <xf numFmtId="0" fontId="0" fillId="0" borderId="0" xfId="0" applyAlignment="1">
      <alignment horizontal="left" vertical="top"/>
    </xf>
    <xf numFmtId="0" fontId="2" fillId="0" borderId="0" xfId="0" applyFont="1" applyFill="1" applyBorder="1" applyAlignment="1">
      <alignment horizontal="left" vertical="top"/>
    </xf>
    <xf numFmtId="0" fontId="20" fillId="0" borderId="0" xfId="0" applyFont="1" applyFill="1" applyBorder="1" applyAlignment="1">
      <alignment horizontal="left" vertical="top"/>
    </xf>
    <xf numFmtId="0" fontId="0" fillId="0" borderId="5" xfId="0" applyFill="1" applyBorder="1" applyAlignment="1">
      <alignment horizontal="left" vertical="top"/>
    </xf>
    <xf numFmtId="0" fontId="2" fillId="0" borderId="0" xfId="0" applyFont="1" applyFill="1" applyBorder="1" applyAlignment="1">
      <alignment vertical="center"/>
    </xf>
    <xf numFmtId="166" fontId="1" fillId="4" borderId="13" xfId="0" applyNumberFormat="1" applyFont="1" applyFill="1" applyBorder="1" applyAlignment="1">
      <alignment horizontal="right" vertical="center" wrapText="1"/>
    </xf>
    <xf numFmtId="0" fontId="20" fillId="0" borderId="0" xfId="0" applyFont="1" applyFill="1" applyBorder="1" applyAlignment="1">
      <alignment vertical="center"/>
    </xf>
    <xf numFmtId="0" fontId="0" fillId="0" borderId="5" xfId="0" applyFill="1" applyBorder="1" applyAlignment="1">
      <alignment vertical="center"/>
    </xf>
    <xf numFmtId="3" fontId="15" fillId="0" borderId="1" xfId="0" applyNumberFormat="1" applyFont="1" applyFill="1" applyBorder="1" applyAlignment="1">
      <alignment horizontal="center"/>
    </xf>
    <xf numFmtId="0" fontId="0" fillId="0" borderId="0" xfId="0" applyFill="1"/>
    <xf numFmtId="3" fontId="15" fillId="0" borderId="13" xfId="0" applyNumberFormat="1" applyFont="1" applyFill="1" applyBorder="1" applyAlignment="1">
      <alignment horizontal="center"/>
    </xf>
    <xf numFmtId="0" fontId="9" fillId="0" borderId="2" xfId="0" applyFont="1" applyFill="1" applyBorder="1" applyAlignment="1">
      <alignment horizontal="right" wrapText="1" shrinkToFit="1"/>
    </xf>
    <xf numFmtId="167" fontId="19" fillId="0" borderId="9" xfId="0" applyNumberFormat="1" applyFont="1" applyBorder="1" applyAlignment="1"/>
    <xf numFmtId="0" fontId="9" fillId="0" borderId="2" xfId="0" applyFont="1" applyFill="1" applyBorder="1" applyAlignment="1">
      <alignment horizontal="right" vertical="top" wrapText="1" shrinkToFit="1"/>
    </xf>
    <xf numFmtId="167" fontId="19" fillId="0" borderId="9" xfId="0" applyNumberFormat="1" applyFont="1" applyBorder="1" applyAlignment="1">
      <alignment vertical="top"/>
    </xf>
    <xf numFmtId="0" fontId="3" fillId="0" borderId="0" xfId="0" applyFont="1" applyAlignment="1">
      <alignment horizontal="right"/>
    </xf>
    <xf numFmtId="0" fontId="2" fillId="0" borderId="0" xfId="0" applyFont="1" applyFill="1" applyBorder="1" applyAlignment="1" applyProtection="1">
      <alignment horizontal="left" indent="1"/>
      <protection locked="0"/>
    </xf>
    <xf numFmtId="0" fontId="4" fillId="3" borderId="1" xfId="0" applyFont="1" applyFill="1" applyBorder="1" applyAlignment="1" applyProtection="1">
      <alignment horizontal="center"/>
      <protection locked="0"/>
    </xf>
    <xf numFmtId="3" fontId="4" fillId="3" borderId="1" xfId="0" applyNumberFormat="1" applyFont="1" applyFill="1" applyBorder="1" applyAlignment="1" applyProtection="1">
      <alignment horizontal="center"/>
      <protection locked="0"/>
    </xf>
    <xf numFmtId="3" fontId="4" fillId="3" borderId="12" xfId="0" applyNumberFormat="1" applyFont="1" applyFill="1" applyBorder="1" applyAlignment="1" applyProtection="1">
      <alignment horizontal="center"/>
      <protection locked="0"/>
    </xf>
    <xf numFmtId="167" fontId="17" fillId="3" borderId="1" xfId="0" applyNumberFormat="1" applyFont="1" applyFill="1" applyBorder="1" applyAlignment="1" applyProtection="1">
      <alignment horizontal="left" indent="1"/>
      <protection locked="0"/>
    </xf>
    <xf numFmtId="167" fontId="17" fillId="3" borderId="1" xfId="0" applyNumberFormat="1" applyFont="1" applyFill="1" applyBorder="1" applyAlignment="1" applyProtection="1">
      <alignment horizontal="center"/>
      <protection locked="0"/>
    </xf>
    <xf numFmtId="1" fontId="18" fillId="5" borderId="1" xfId="0" applyNumberFormat="1" applyFont="1" applyFill="1" applyBorder="1" applyAlignment="1" applyProtection="1">
      <alignment horizontal="center"/>
      <protection locked="0"/>
    </xf>
    <xf numFmtId="3" fontId="18" fillId="5"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0" fontId="10" fillId="0" borderId="0" xfId="0" applyFont="1" applyFill="1" applyBorder="1" applyAlignment="1">
      <alignment horizont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0" fillId="0" borderId="0" xfId="0" applyAlignment="1">
      <alignment horizontal="left" vertical="top" indent="1"/>
    </xf>
    <xf numFmtId="0" fontId="3" fillId="0" borderId="0" xfId="0" applyFont="1" applyFill="1" applyBorder="1" applyAlignment="1">
      <alignment horizontal="left" vertical="top" indent="1"/>
    </xf>
    <xf numFmtId="0" fontId="20" fillId="0" borderId="0" xfId="0" applyFont="1" applyFill="1" applyBorder="1" applyAlignment="1">
      <alignment horizontal="left" vertical="top" indent="1"/>
    </xf>
    <xf numFmtId="0" fontId="0" fillId="0" borderId="5" xfId="0" applyFill="1" applyBorder="1" applyAlignment="1">
      <alignment horizontal="left" vertical="top" indent="1"/>
    </xf>
    <xf numFmtId="165" fontId="2" fillId="0" borderId="0" xfId="0" applyNumberFormat="1" applyFont="1" applyFill="1" applyAlignment="1">
      <alignment vertical="top"/>
    </xf>
    <xf numFmtId="0" fontId="0" fillId="0" borderId="8" xfId="0" applyBorder="1"/>
    <xf numFmtId="0" fontId="0" fillId="0" borderId="14" xfId="0" applyBorder="1"/>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3" fontId="18" fillId="5" borderId="10" xfId="0" applyNumberFormat="1" applyFont="1" applyFill="1" applyBorder="1" applyAlignment="1" applyProtection="1">
      <alignment horizontal="center"/>
      <protection locked="0"/>
    </xf>
    <xf numFmtId="0" fontId="0" fillId="0" borderId="1" xfId="0" applyBorder="1" applyAlignment="1">
      <alignment horizontal="center"/>
    </xf>
    <xf numFmtId="0" fontId="0" fillId="0" borderId="0" xfId="0" applyBorder="1"/>
    <xf numFmtId="0" fontId="0" fillId="0" borderId="0" xfId="0" applyFill="1" applyBorder="1"/>
    <xf numFmtId="0" fontId="0" fillId="0" borderId="14" xfId="0" applyFill="1" applyBorder="1"/>
    <xf numFmtId="0" fontId="0" fillId="0" borderId="22" xfId="0" applyBorder="1" applyAlignment="1">
      <alignment horizontal="left" indent="1"/>
    </xf>
    <xf numFmtId="0" fontId="0" fillId="0" borderId="18" xfId="0" applyFill="1" applyBorder="1" applyAlignment="1">
      <alignment horizontal="left" indent="1"/>
    </xf>
    <xf numFmtId="0" fontId="0" fillId="0" borderId="22" xfId="0" applyFill="1" applyBorder="1" applyAlignment="1">
      <alignment horizontal="left" indent="1"/>
    </xf>
    <xf numFmtId="0" fontId="1" fillId="6" borderId="0" xfId="0" applyFont="1" applyFill="1" applyAlignment="1">
      <alignment horizontal="center"/>
    </xf>
    <xf numFmtId="0" fontId="0" fillId="0" borderId="0" xfId="0" applyAlignment="1">
      <alignment horizontal="center" vertical="center"/>
    </xf>
    <xf numFmtId="0" fontId="0" fillId="0" borderId="1" xfId="0" applyBorder="1" applyAlignment="1">
      <alignment horizontal="right" indent="1"/>
    </xf>
    <xf numFmtId="0" fontId="0" fillId="0" borderId="0" xfId="0" applyBorder="1" applyAlignment="1">
      <alignment horizontal="center"/>
    </xf>
    <xf numFmtId="0" fontId="0" fillId="0" borderId="17" xfId="0" applyBorder="1" applyAlignment="1">
      <alignment horizontal="left" indent="1"/>
    </xf>
    <xf numFmtId="0" fontId="0" fillId="0" borderId="18" xfId="0" applyBorder="1" applyAlignment="1">
      <alignment horizontal="left" indent="1"/>
    </xf>
    <xf numFmtId="0" fontId="0" fillId="3" borderId="1" xfId="0" applyFill="1" applyBorder="1" applyAlignment="1" applyProtection="1">
      <alignment horizontal="center"/>
      <protection locked="0"/>
    </xf>
    <xf numFmtId="168" fontId="0" fillId="3" borderId="1" xfId="0" applyNumberFormat="1" applyFill="1" applyBorder="1" applyProtection="1">
      <protection locked="0"/>
    </xf>
    <xf numFmtId="3" fontId="0" fillId="0" borderId="0" xfId="0" applyNumberFormat="1" applyAlignment="1">
      <alignment horizontal="center"/>
    </xf>
    <xf numFmtId="0" fontId="0" fillId="0" borderId="19" xfId="0" applyBorder="1" applyAlignment="1">
      <alignment horizontal="center"/>
    </xf>
    <xf numFmtId="0" fontId="0" fillId="0" borderId="14" xfId="0" applyBorder="1" applyAlignment="1">
      <alignment horizontal="center"/>
    </xf>
    <xf numFmtId="0" fontId="1" fillId="6" borderId="27" xfId="0" applyFont="1" applyFill="1" applyBorder="1" applyAlignment="1">
      <alignment horizontal="center"/>
    </xf>
    <xf numFmtId="0" fontId="1" fillId="6" borderId="4" xfId="0" applyFont="1" applyFill="1"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28" xfId="0" applyBorder="1" applyAlignment="1">
      <alignment horizontal="center"/>
    </xf>
    <xf numFmtId="0" fontId="0" fillId="0" borderId="7" xfId="0" applyBorder="1" applyAlignment="1">
      <alignment horizontal="center"/>
    </xf>
    <xf numFmtId="0" fontId="17" fillId="0" borderId="0" xfId="0" applyFont="1" applyBorder="1" applyAlignment="1">
      <alignment horizontal="left" indent="1"/>
    </xf>
    <xf numFmtId="0" fontId="17" fillId="0" borderId="0" xfId="0" applyFont="1" applyBorder="1"/>
    <xf numFmtId="165" fontId="17" fillId="0" borderId="0" xfId="0" applyNumberFormat="1" applyFont="1" applyBorder="1" applyAlignment="1">
      <alignment horizontal="center"/>
    </xf>
    <xf numFmtId="0" fontId="1" fillId="6" borderId="0" xfId="0" applyFont="1" applyFill="1" applyBorder="1" applyAlignment="1">
      <alignment horizontal="center"/>
    </xf>
    <xf numFmtId="1" fontId="18" fillId="0" borderId="1" xfId="0" applyNumberFormat="1" applyFont="1" applyFill="1" applyBorder="1" applyAlignment="1" applyProtection="1">
      <alignment horizontal="center"/>
    </xf>
    <xf numFmtId="0" fontId="8" fillId="0" borderId="0" xfId="0" applyFont="1" applyFill="1" applyBorder="1" applyAlignment="1">
      <alignment horizontal="left" indent="1"/>
    </xf>
    <xf numFmtId="0" fontId="22" fillId="0" borderId="19" xfId="0" applyFont="1" applyBorder="1" applyAlignment="1">
      <alignment wrapText="1"/>
    </xf>
    <xf numFmtId="0" fontId="22" fillId="0" borderId="26" xfId="0" applyFont="1" applyBorder="1" applyAlignment="1">
      <alignment wrapText="1"/>
    </xf>
    <xf numFmtId="0" fontId="22" fillId="0" borderId="0" xfId="0" applyFont="1" applyAlignment="1">
      <alignment wrapText="1"/>
    </xf>
    <xf numFmtId="0" fontId="22" fillId="0" borderId="5" xfId="0" applyFont="1" applyBorder="1" applyAlignment="1">
      <alignment wrapText="1"/>
    </xf>
    <xf numFmtId="169" fontId="0" fillId="0" borderId="0" xfId="0" applyNumberFormat="1" applyFill="1" applyBorder="1"/>
    <xf numFmtId="165" fontId="17" fillId="0" borderId="1" xfId="0" applyNumberFormat="1" applyFont="1" applyFill="1" applyBorder="1" applyAlignment="1">
      <alignment horizontal="center"/>
    </xf>
    <xf numFmtId="3" fontId="4" fillId="0" borderId="20" xfId="0" applyNumberFormat="1" applyFont="1" applyFill="1" applyBorder="1" applyAlignment="1">
      <alignment horizontal="center"/>
    </xf>
    <xf numFmtId="3" fontId="4" fillId="0" borderId="13" xfId="0" applyNumberFormat="1" applyFont="1" applyFill="1" applyBorder="1" applyAlignment="1">
      <alignment horizontal="center"/>
    </xf>
    <xf numFmtId="165" fontId="9" fillId="0" borderId="9" xfId="0" applyNumberFormat="1" applyFont="1" applyFill="1" applyBorder="1" applyAlignment="1"/>
    <xf numFmtId="0" fontId="2" fillId="0" borderId="0" xfId="0" applyFont="1" applyFill="1" applyBorder="1" applyAlignment="1">
      <alignment horizontal="center"/>
    </xf>
    <xf numFmtId="0" fontId="2" fillId="0" borderId="0" xfId="0" applyFont="1"/>
    <xf numFmtId="0" fontId="23" fillId="0" borderId="0" xfId="79" applyFont="1" applyFill="1" applyBorder="1"/>
    <xf numFmtId="0" fontId="2" fillId="0" borderId="0" xfId="0" applyFont="1" applyBorder="1" applyAlignment="1">
      <alignment vertical="top" wrapText="1"/>
    </xf>
    <xf numFmtId="0" fontId="24" fillId="0" borderId="0" xfId="0" applyFont="1" applyAlignment="1">
      <alignment shrinkToFit="1"/>
    </xf>
    <xf numFmtId="0" fontId="2" fillId="2" borderId="2"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3" xfId="0" applyFont="1" applyFill="1" applyBorder="1" applyAlignment="1" applyProtection="1">
      <alignment horizontal="center" vertical="top" wrapText="1"/>
      <protection locked="0"/>
    </xf>
    <xf numFmtId="3" fontId="0" fillId="0" borderId="1" xfId="0" applyNumberFormat="1" applyBorder="1" applyAlignment="1">
      <alignment horizontal="center"/>
    </xf>
    <xf numFmtId="0" fontId="0" fillId="0" borderId="0" xfId="0" applyAlignment="1">
      <alignment horizontal="left" vertical="center" indent="1"/>
    </xf>
    <xf numFmtId="0" fontId="0" fillId="3" borderId="1" xfId="0" applyFill="1" applyBorder="1" applyAlignment="1" applyProtection="1">
      <alignment horizontal="left" indent="1"/>
      <protection locked="0"/>
    </xf>
    <xf numFmtId="0" fontId="0" fillId="3" borderId="1" xfId="0" applyFill="1" applyBorder="1" applyAlignment="1" applyProtection="1">
      <alignment horizontal="left" indent="1" shrinkToFit="1"/>
      <protection locked="0"/>
    </xf>
    <xf numFmtId="0" fontId="19" fillId="0" borderId="0" xfId="0" applyFont="1" applyBorder="1" applyAlignment="1">
      <alignment horizontal="left" indent="1"/>
    </xf>
    <xf numFmtId="170" fontId="17" fillId="0" borderId="1" xfId="0" applyNumberFormat="1" applyFont="1" applyFill="1" applyBorder="1" applyAlignment="1">
      <alignment horizontal="center"/>
    </xf>
    <xf numFmtId="0" fontId="0" fillId="0" borderId="14" xfId="0" applyFill="1" applyBorder="1" applyAlignment="1">
      <alignment horizontal="center"/>
    </xf>
    <xf numFmtId="165" fontId="17" fillId="0" borderId="14" xfId="0" applyNumberFormat="1" applyFont="1" applyFill="1" applyBorder="1" applyAlignment="1">
      <alignment horizontal="center"/>
    </xf>
    <xf numFmtId="0" fontId="0" fillId="0" borderId="8" xfId="0" applyFill="1" applyBorder="1" applyAlignment="1">
      <alignment horizontal="center"/>
    </xf>
    <xf numFmtId="165" fontId="17" fillId="0" borderId="8" xfId="0" applyNumberFormat="1" applyFont="1" applyFill="1" applyBorder="1" applyAlignment="1">
      <alignment horizontal="center"/>
    </xf>
    <xf numFmtId="165" fontId="17" fillId="0" borderId="0" xfId="0" applyNumberFormat="1" applyFont="1" applyFill="1" applyBorder="1" applyAlignment="1">
      <alignment horizontal="center"/>
    </xf>
    <xf numFmtId="0" fontId="2" fillId="0" borderId="1" xfId="0" applyFont="1" applyFill="1" applyBorder="1" applyAlignment="1">
      <alignment horizontal="left" indent="1" shrinkToFit="1"/>
    </xf>
    <xf numFmtId="3" fontId="0" fillId="0" borderId="14" xfId="0" applyNumberFormat="1" applyBorder="1" applyAlignment="1">
      <alignment horizontal="center"/>
    </xf>
    <xf numFmtId="0" fontId="1" fillId="0" borderId="0" xfId="0" applyFont="1" applyAlignment="1">
      <alignment vertical="center"/>
    </xf>
    <xf numFmtId="0" fontId="0" fillId="0" borderId="2" xfId="0" applyBorder="1" applyAlignment="1">
      <alignment horizontal="center"/>
    </xf>
    <xf numFmtId="0" fontId="0" fillId="0" borderId="2" xfId="0" applyFill="1" applyBorder="1" applyAlignment="1">
      <alignment horizontal="left" indent="1"/>
    </xf>
    <xf numFmtId="0" fontId="0" fillId="7" borderId="8" xfId="0" applyFill="1" applyBorder="1"/>
    <xf numFmtId="0" fontId="0" fillId="0" borderId="8" xfId="0" applyBorder="1" applyAlignment="1">
      <alignment horizontal="center"/>
    </xf>
    <xf numFmtId="3" fontId="0" fillId="0" borderId="8" xfId="0" applyNumberFormat="1" applyBorder="1" applyAlignment="1">
      <alignment horizontal="center"/>
    </xf>
    <xf numFmtId="0" fontId="29" fillId="0" borderId="0" xfId="0" applyFont="1" applyAlignment="1">
      <alignment horizontal="right" vertical="center" indent="1"/>
    </xf>
    <xf numFmtId="0" fontId="1" fillId="8" borderId="1" xfId="0" applyFont="1" applyFill="1" applyBorder="1" applyAlignment="1">
      <alignment horizontal="center" vertical="center"/>
    </xf>
    <xf numFmtId="0" fontId="1" fillId="8" borderId="1" xfId="0" applyFont="1" applyFill="1" applyBorder="1" applyAlignment="1">
      <alignment horizontal="left" vertical="center" indent="1"/>
    </xf>
    <xf numFmtId="0" fontId="1" fillId="8" borderId="1" xfId="0" applyFont="1" applyFill="1" applyBorder="1" applyAlignment="1">
      <alignment horizontal="center" vertical="center" wrapText="1"/>
    </xf>
    <xf numFmtId="0" fontId="0" fillId="0" borderId="9" xfId="0" applyBorder="1" applyAlignment="1">
      <alignment horizontal="center"/>
    </xf>
    <xf numFmtId="0" fontId="2" fillId="0" borderId="2" xfId="0" applyFont="1" applyFill="1" applyBorder="1" applyAlignment="1">
      <alignment horizontal="left" indent="1" shrinkToFit="1"/>
    </xf>
    <xf numFmtId="0" fontId="2" fillId="0" borderId="8" xfId="0" applyFont="1" applyFill="1" applyBorder="1" applyAlignment="1">
      <alignment horizontal="left" indent="1" shrinkToFit="1"/>
    </xf>
    <xf numFmtId="0" fontId="2" fillId="0" borderId="9" xfId="0" applyFont="1" applyFill="1" applyBorder="1" applyAlignment="1">
      <alignment horizontal="left" indent="1" shrinkToFit="1"/>
    </xf>
    <xf numFmtId="0" fontId="0" fillId="0" borderId="1" xfId="0" applyBorder="1" applyAlignment="1" applyProtection="1">
      <alignment horizontal="left" vertical="top" wrapText="1" indent="1"/>
      <protection locked="0"/>
    </xf>
    <xf numFmtId="0" fontId="7" fillId="4" borderId="2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1" xfId="0" applyFont="1" applyFill="1" applyBorder="1" applyAlignment="1">
      <alignment horizontal="center" vertical="center"/>
    </xf>
    <xf numFmtId="0" fontId="17" fillId="0" borderId="8" xfId="0" applyFont="1" applyBorder="1" applyAlignment="1">
      <alignment horizontal="right"/>
    </xf>
    <xf numFmtId="3" fontId="15" fillId="0" borderId="20" xfId="0" applyNumberFormat="1" applyFont="1" applyFill="1" applyBorder="1" applyAlignment="1">
      <alignment horizontal="center"/>
    </xf>
    <xf numFmtId="3" fontId="15" fillId="0" borderId="21" xfId="0" applyNumberFormat="1" applyFont="1" applyFill="1" applyBorder="1" applyAlignment="1">
      <alignment horizontal="center"/>
    </xf>
    <xf numFmtId="0" fontId="7" fillId="0" borderId="2" xfId="0" applyFont="1" applyFill="1" applyBorder="1" applyAlignment="1">
      <alignment horizontal="left" vertical="center" indent="1"/>
    </xf>
    <xf numFmtId="0" fontId="12" fillId="0" borderId="9" xfId="0" applyFont="1" applyFill="1" applyBorder="1" applyAlignment="1">
      <alignment horizontal="left" vertical="center" indent="1"/>
    </xf>
    <xf numFmtId="164" fontId="2" fillId="0" borderId="1" xfId="0" applyNumberFormat="1" applyFont="1" applyFill="1" applyBorder="1" applyAlignment="1">
      <alignment horizontal="left" indent="1"/>
    </xf>
    <xf numFmtId="0" fontId="17" fillId="0" borderId="14" xfId="0" applyFont="1" applyBorder="1" applyAlignment="1">
      <alignment horizontal="right" wrapText="1" shrinkToFit="1"/>
    </xf>
    <xf numFmtId="0" fontId="17" fillId="0" borderId="14" xfId="0" applyFont="1" applyBorder="1" applyAlignment="1">
      <alignment horizontal="right" shrinkToFit="1"/>
    </xf>
    <xf numFmtId="0" fontId="12" fillId="0" borderId="2" xfId="0" applyFont="1" applyFill="1" applyBorder="1" applyAlignment="1">
      <alignment horizontal="left" vertical="center" indent="1"/>
    </xf>
    <xf numFmtId="0" fontId="9" fillId="0" borderId="18" xfId="0" applyFont="1" applyFill="1" applyBorder="1" applyAlignment="1">
      <alignment horizontal="left" vertical="center" wrapText="1" indent="1" shrinkToFit="1"/>
    </xf>
    <xf numFmtId="0" fontId="9" fillId="0" borderId="16" xfId="0" applyFont="1" applyFill="1" applyBorder="1" applyAlignment="1">
      <alignment horizontal="left" vertical="center" wrapText="1" indent="1" shrinkToFi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2" xfId="0" applyFont="1" applyFill="1" applyBorder="1" applyAlignment="1">
      <alignment horizontal="left" indent="1"/>
    </xf>
    <xf numFmtId="0" fontId="4" fillId="0" borderId="8" xfId="0" applyFont="1" applyFill="1" applyBorder="1" applyAlignment="1">
      <alignment horizontal="left" indent="1"/>
    </xf>
    <xf numFmtId="0" fontId="4" fillId="0" borderId="9" xfId="0" applyFont="1" applyFill="1" applyBorder="1" applyAlignment="1">
      <alignment horizontal="left" indent="1"/>
    </xf>
    <xf numFmtId="0" fontId="25" fillId="0" borderId="14" xfId="0" applyFont="1" applyBorder="1" applyAlignment="1">
      <alignment horizontal="left" inden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7" fillId="0" borderId="17" xfId="0" applyFont="1" applyFill="1" applyBorder="1" applyAlignment="1">
      <alignment horizontal="left" vertical="top" wrapText="1" indent="1"/>
    </xf>
    <xf numFmtId="0" fontId="7" fillId="0" borderId="15" xfId="0" applyFont="1" applyFill="1" applyBorder="1" applyAlignment="1">
      <alignment horizontal="left" vertical="top" wrapText="1" indent="1"/>
    </xf>
    <xf numFmtId="0" fontId="7" fillId="0" borderId="18" xfId="0" applyFont="1" applyFill="1" applyBorder="1" applyAlignment="1">
      <alignment horizontal="left" vertical="top" wrapText="1" indent="1"/>
    </xf>
    <xf numFmtId="0" fontId="7" fillId="0" borderId="16" xfId="0" applyFont="1" applyFill="1" applyBorder="1" applyAlignment="1">
      <alignment horizontal="left" vertical="top" wrapText="1" indent="1"/>
    </xf>
    <xf numFmtId="0" fontId="7" fillId="0" borderId="22" xfId="0" applyFont="1" applyFill="1" applyBorder="1" applyAlignment="1">
      <alignment horizontal="left" vertical="top" wrapText="1" indent="1"/>
    </xf>
    <xf numFmtId="0" fontId="7" fillId="0" borderId="23" xfId="0" applyFont="1" applyFill="1" applyBorder="1" applyAlignment="1">
      <alignment horizontal="left" vertical="top" wrapText="1" indent="1"/>
    </xf>
    <xf numFmtId="0" fontId="2" fillId="0" borderId="2" xfId="0" applyFont="1" applyFill="1" applyBorder="1" applyAlignment="1">
      <alignment horizontal="left" indent="1"/>
    </xf>
    <xf numFmtId="0" fontId="2" fillId="0" borderId="9" xfId="0" applyFont="1" applyFill="1" applyBorder="1" applyAlignment="1">
      <alignment horizontal="left" indent="1"/>
    </xf>
    <xf numFmtId="0" fontId="7" fillId="0" borderId="17" xfId="0" applyFont="1" applyFill="1" applyBorder="1" applyAlignment="1">
      <alignment horizontal="left" vertical="top" wrapText="1" indent="1" shrinkToFit="1"/>
    </xf>
    <xf numFmtId="0" fontId="7" fillId="0" borderId="15" xfId="0" applyFont="1" applyFill="1" applyBorder="1" applyAlignment="1">
      <alignment horizontal="left" vertical="top" wrapText="1" indent="1" shrinkToFit="1"/>
    </xf>
    <xf numFmtId="0" fontId="7" fillId="0" borderId="22" xfId="0" applyFont="1" applyFill="1" applyBorder="1" applyAlignment="1">
      <alignment horizontal="left" vertical="top" wrapText="1" indent="1" shrinkToFit="1"/>
    </xf>
    <xf numFmtId="0" fontId="7" fillId="0" borderId="23" xfId="0" applyFont="1" applyFill="1" applyBorder="1" applyAlignment="1">
      <alignment horizontal="left" vertical="top" wrapText="1" indent="1" shrinkToFit="1"/>
    </xf>
    <xf numFmtId="0" fontId="7" fillId="0" borderId="17" xfId="0" applyFont="1" applyFill="1" applyBorder="1" applyAlignment="1">
      <alignment horizontal="left" indent="1"/>
    </xf>
    <xf numFmtId="0" fontId="7" fillId="0" borderId="15" xfId="0" applyFont="1" applyFill="1" applyBorder="1" applyAlignment="1">
      <alignment horizontal="left" indent="1"/>
    </xf>
    <xf numFmtId="0" fontId="2" fillId="3" borderId="2" xfId="0" applyFont="1" applyFill="1" applyBorder="1" applyAlignment="1" applyProtection="1">
      <alignment horizontal="left" indent="1" shrinkToFit="1"/>
      <protection locked="0"/>
    </xf>
    <xf numFmtId="0" fontId="2" fillId="3" borderId="8" xfId="0" applyFont="1" applyFill="1" applyBorder="1" applyAlignment="1" applyProtection="1">
      <alignment horizontal="left" indent="1" shrinkToFit="1"/>
      <protection locked="0"/>
    </xf>
    <xf numFmtId="0" fontId="2" fillId="3" borderId="9" xfId="0" applyFont="1" applyFill="1" applyBorder="1" applyAlignment="1" applyProtection="1">
      <alignment horizontal="left" indent="1" shrinkToFit="1"/>
      <protection locked="0"/>
    </xf>
    <xf numFmtId="0" fontId="16" fillId="0" borderId="25" xfId="0" applyFont="1" applyFill="1" applyBorder="1" applyAlignment="1">
      <alignment horizontal="center"/>
    </xf>
    <xf numFmtId="0" fontId="9" fillId="0" borderId="0" xfId="0" applyFont="1" applyFill="1" applyBorder="1" applyAlignment="1">
      <alignment horizontal="left" vertical="top" wrapText="1" indent="1"/>
    </xf>
    <xf numFmtId="0" fontId="27" fillId="0" borderId="17" xfId="0" applyFont="1" applyBorder="1" applyAlignment="1">
      <alignment horizontal="center" vertical="top" wrapText="1"/>
    </xf>
    <xf numFmtId="0" fontId="27" fillId="0" borderId="19" xfId="0" applyFont="1" applyBorder="1" applyAlignment="1">
      <alignment horizontal="center" vertical="top" wrapText="1"/>
    </xf>
    <xf numFmtId="0" fontId="27" fillId="0" borderId="18" xfId="0" applyFont="1" applyBorder="1" applyAlignment="1">
      <alignment horizontal="center" vertical="top" wrapText="1"/>
    </xf>
    <xf numFmtId="0" fontId="27" fillId="0" borderId="0" xfId="0" applyFont="1" applyBorder="1" applyAlignment="1">
      <alignment horizontal="center" vertical="top"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right" vertical="center" textRotation="90"/>
    </xf>
    <xf numFmtId="0" fontId="0" fillId="0" borderId="9" xfId="0" applyBorder="1" applyAlignment="1">
      <alignment horizontal="right" vertical="center" textRotation="90" shrinkToFit="1"/>
    </xf>
    <xf numFmtId="0" fontId="26" fillId="3" borderId="2" xfId="0" applyFont="1" applyFill="1" applyBorder="1" applyAlignment="1" applyProtection="1">
      <alignment horizontal="left" indent="1" shrinkToFit="1"/>
      <protection locked="0"/>
    </xf>
    <xf numFmtId="0" fontId="26" fillId="3" borderId="8" xfId="0" applyFont="1" applyFill="1" applyBorder="1" applyAlignment="1" applyProtection="1">
      <alignment horizontal="left" indent="1" shrinkToFit="1"/>
      <protection locked="0"/>
    </xf>
    <xf numFmtId="0" fontId="26" fillId="3" borderId="9" xfId="0" applyFont="1" applyFill="1" applyBorder="1" applyAlignment="1" applyProtection="1">
      <alignment horizontal="left" indent="1" shrinkToFit="1"/>
      <protection locked="0"/>
    </xf>
    <xf numFmtId="0" fontId="5" fillId="3" borderId="2" xfId="79" applyFont="1" applyFill="1" applyBorder="1" applyAlignment="1" applyProtection="1">
      <alignment horizontal="left" indent="1" shrinkToFit="1"/>
      <protection locked="0"/>
    </xf>
  </cellXfs>
  <cellStyles count="102">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cellStyle name="Standard" xfId="0" builtinId="0"/>
  </cellStyles>
  <dxfs count="11">
    <dxf>
      <font>
        <color rgb="FFFF0000"/>
      </font>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theme="0"/>
        </patternFill>
      </fill>
    </dxf>
    <dxf>
      <fill>
        <patternFill>
          <bgColor theme="0" tint="-0.24994659260841701"/>
        </patternFill>
      </fill>
    </dxf>
    <dxf>
      <fill>
        <patternFill>
          <bgColor rgb="FFFFC000"/>
        </patternFill>
      </fill>
    </dxf>
    <dxf>
      <font>
        <color rgb="FFFF0000"/>
      </font>
      <fill>
        <patternFill>
          <bgColor rgb="FFFFFF00"/>
        </patternFill>
      </fill>
    </dxf>
    <dxf>
      <fill>
        <patternFill>
          <bgColor rgb="FFFFFF00"/>
        </patternFill>
      </fill>
    </dxf>
    <dxf>
      <font>
        <color theme="0"/>
      </font>
      <fill>
        <patternFill>
          <bgColor rgb="FFFF0000"/>
        </patternFill>
      </fill>
    </dxf>
    <dxf>
      <fill>
        <patternFill>
          <bgColor rgb="FFFFFF00"/>
        </patternFill>
      </fill>
    </dxf>
  </dxfs>
  <tableStyles count="0" defaultTableStyle="TableStyleMedium9" defaultPivotStyle="PivotStyleMedium4"/>
  <colors>
    <mruColors>
      <color rgb="FFEFFFEF"/>
      <color rgb="FFCCFFCC"/>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14288</xdr:colOff>
      <xdr:row>43</xdr:row>
      <xdr:rowOff>196919</xdr:rowOff>
    </xdr:from>
    <xdr:to>
      <xdr:col>2</xdr:col>
      <xdr:colOff>976316</xdr:colOff>
      <xdr:row>46</xdr:row>
      <xdr:rowOff>214307</xdr:rowOff>
    </xdr:to>
    <xdr:pic>
      <xdr:nvPicPr>
        <xdr:cNvPr id="2" name="Grafik 1">
          <a:extLst>
            <a:ext uri="{FF2B5EF4-FFF2-40B4-BE49-F238E27FC236}">
              <a16:creationId xmlns:a16="http://schemas.microsoft.com/office/drawing/2014/main" id="{853E956A-3831-487D-9DC3-F841081DB2C3}"/>
            </a:ext>
          </a:extLst>
        </xdr:cNvPr>
        <xdr:cNvPicPr>
          <a:picLocks noChangeAspect="1"/>
        </xdr:cNvPicPr>
      </xdr:nvPicPr>
      <xdr:blipFill>
        <a:blip xmlns:r="http://schemas.openxmlformats.org/officeDocument/2006/relationships" r:embed="rId1"/>
        <a:stretch>
          <a:fillRect/>
        </a:stretch>
      </xdr:blipFill>
      <xdr:spPr>
        <a:xfrm>
          <a:off x="2185988" y="9483794"/>
          <a:ext cx="962028" cy="6269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390522</xdr:colOff>
      <xdr:row>4</xdr:row>
      <xdr:rowOff>5093</xdr:rowOff>
    </xdr:from>
    <xdr:ext cx="800100" cy="4366885"/>
    <xdr:sp macro="" textlink="">
      <xdr:nvSpPr>
        <xdr:cNvPr id="2" name="Rechteck 1">
          <a:extLst>
            <a:ext uri="{FF2B5EF4-FFF2-40B4-BE49-F238E27FC236}">
              <a16:creationId xmlns:a16="http://schemas.microsoft.com/office/drawing/2014/main" id="{9B37812F-5217-4B7B-B690-C53E5D9222B2}"/>
            </a:ext>
          </a:extLst>
        </xdr:cNvPr>
        <xdr:cNvSpPr/>
      </xdr:nvSpPr>
      <xdr:spPr>
        <a:xfrm rot="16200000">
          <a:off x="6693854" y="2793374"/>
          <a:ext cx="4366885" cy="800100"/>
        </a:xfrm>
        <a:prstGeom prst="rect">
          <a:avLst/>
        </a:prstGeom>
        <a:noFill/>
      </xdr:spPr>
      <xdr:txBody>
        <a:bodyPr wrap="none" lIns="91440" tIns="45720" rIns="91440" bIns="45720">
          <a:noAutofit/>
        </a:bodyPr>
        <a:lstStyle/>
        <a:p>
          <a:pPr algn="ctr"/>
          <a:r>
            <a:rPr lang="de-DE" sz="40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Example with help</a:t>
          </a:r>
        </a:p>
      </xdr:txBody>
    </xdr:sp>
    <xdr:clientData/>
  </xdr:oneCellAnchor>
  <xdr:twoCellAnchor editAs="oneCell">
    <xdr:from>
      <xdr:col>2</xdr:col>
      <xdr:colOff>23809</xdr:colOff>
      <xdr:row>43</xdr:row>
      <xdr:rowOff>204786</xdr:rowOff>
    </xdr:from>
    <xdr:to>
      <xdr:col>2</xdr:col>
      <xdr:colOff>981075</xdr:colOff>
      <xdr:row>46</xdr:row>
      <xdr:rowOff>219070</xdr:rowOff>
    </xdr:to>
    <xdr:pic>
      <xdr:nvPicPr>
        <xdr:cNvPr id="3" name="Grafik 2">
          <a:extLst>
            <a:ext uri="{FF2B5EF4-FFF2-40B4-BE49-F238E27FC236}">
              <a16:creationId xmlns:a16="http://schemas.microsoft.com/office/drawing/2014/main" id="{6695C54F-C7C9-4E9B-A569-4D68A37994FB}"/>
            </a:ext>
          </a:extLst>
        </xdr:cNvPr>
        <xdr:cNvPicPr>
          <a:picLocks noChangeAspect="1"/>
        </xdr:cNvPicPr>
      </xdr:nvPicPr>
      <xdr:blipFill>
        <a:blip xmlns:r="http://schemas.openxmlformats.org/officeDocument/2006/relationships" r:embed="rId1"/>
        <a:stretch>
          <a:fillRect/>
        </a:stretch>
      </xdr:blipFill>
      <xdr:spPr>
        <a:xfrm>
          <a:off x="2195509" y="9491661"/>
          <a:ext cx="957266" cy="623884"/>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uswaertiges-amt.de/en/visa-service" TargetMode="External"/><Relationship Id="rId1" Type="http://schemas.openxmlformats.org/officeDocument/2006/relationships/hyperlink" Target="mailto:entry@jec2022.e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aria.model@mail.com" TargetMode="External"/><Relationship Id="rId2" Type="http://schemas.openxmlformats.org/officeDocument/2006/relationships/hyperlink" Target="https://www.auswaertiges-amt.de/en/visa-service" TargetMode="External"/><Relationship Id="rId1" Type="http://schemas.openxmlformats.org/officeDocument/2006/relationships/hyperlink" Target="mailto:entry@jec2022.eu"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6AA8-1A09-4D26-AB87-BEDC4657BDCB}">
  <sheetPr codeName="Tabelle1">
    <tabColor rgb="FFFF0000"/>
    <pageSetUpPr fitToPage="1"/>
  </sheetPr>
  <dimension ref="A1:N1048575"/>
  <sheetViews>
    <sheetView showGridLines="0" showRowColHeaders="0" showZeros="0" tabSelected="1" zoomScalePageLayoutView="150" workbookViewId="0">
      <pane ySplit="1" topLeftCell="A2" activePane="bottomLeft" state="frozen"/>
      <selection pane="bottomLeft" activeCell="E5" sqref="E5:H5"/>
    </sheetView>
  </sheetViews>
  <sheetFormatPr baseColWidth="10" defaultColWidth="0" defaultRowHeight="15.75" zeroHeight="1" x14ac:dyDescent="0.5"/>
  <cols>
    <col min="1" max="1" width="14.25" style="19" customWidth="1"/>
    <col min="2" max="2" width="14.25" customWidth="1"/>
    <col min="3" max="8" width="12.9375" customWidth="1"/>
    <col min="9" max="9" width="14" customWidth="1"/>
    <col min="10" max="10" width="3.875" style="55" customWidth="1"/>
    <col min="11" max="12" width="2.4375" customWidth="1"/>
    <col min="13" max="14" width="0" hidden="1" customWidth="1"/>
    <col min="15" max="16384" width="11" hidden="1"/>
  </cols>
  <sheetData>
    <row r="1" spans="1:12" ht="28.9" thickBot="1" x14ac:dyDescent="0.9">
      <c r="A1" s="218" t="s">
        <v>18</v>
      </c>
      <c r="B1" s="218"/>
      <c r="C1" s="218"/>
      <c r="D1" s="218"/>
      <c r="E1" s="218"/>
      <c r="F1" s="218"/>
      <c r="G1" s="218"/>
      <c r="H1" s="218"/>
      <c r="I1" s="218"/>
      <c r="J1" s="49"/>
      <c r="K1" s="6"/>
      <c r="L1" s="7"/>
    </row>
    <row r="2" spans="1:12" ht="24" customHeight="1" x14ac:dyDescent="0.5">
      <c r="A2" s="18" t="s">
        <v>103</v>
      </c>
      <c r="C2" s="62" t="s">
        <v>19</v>
      </c>
      <c r="D2" s="62"/>
      <c r="E2" s="63"/>
      <c r="F2" s="63"/>
      <c r="G2" s="63"/>
      <c r="H2" s="64" t="s">
        <v>23</v>
      </c>
      <c r="I2" s="25">
        <f ca="1">TODAY()</f>
        <v>44538</v>
      </c>
      <c r="J2" s="50"/>
      <c r="K2" s="1"/>
      <c r="L2" s="8"/>
    </row>
    <row r="3" spans="1:12" s="66" customFormat="1" ht="17.25" customHeight="1" x14ac:dyDescent="0.5">
      <c r="A3" s="65" t="s">
        <v>104</v>
      </c>
      <c r="C3" s="219" t="s">
        <v>20</v>
      </c>
      <c r="D3" s="219"/>
      <c r="E3" s="219"/>
      <c r="F3" s="219"/>
      <c r="G3" s="219"/>
      <c r="H3" s="219"/>
      <c r="I3" s="67"/>
      <c r="J3" s="68"/>
      <c r="K3" s="67"/>
      <c r="L3" s="69"/>
    </row>
    <row r="4" spans="1:12" ht="9" customHeight="1" x14ac:dyDescent="0.5">
      <c r="A4" s="18"/>
      <c r="C4" s="18"/>
      <c r="D4" s="18"/>
      <c r="E4" s="1"/>
      <c r="F4" s="1"/>
      <c r="G4" s="1"/>
      <c r="H4" s="1"/>
      <c r="I4" s="1"/>
      <c r="J4" s="50"/>
      <c r="K4" s="1"/>
      <c r="L4" s="8"/>
    </row>
    <row r="5" spans="1:12" ht="18" x14ac:dyDescent="0.55000000000000004">
      <c r="A5" s="213" t="s">
        <v>12</v>
      </c>
      <c r="B5" s="214"/>
      <c r="C5" s="207" t="s">
        <v>101</v>
      </c>
      <c r="D5" s="208"/>
      <c r="E5" s="215"/>
      <c r="F5" s="216"/>
      <c r="G5" s="216"/>
      <c r="H5" s="217"/>
      <c r="I5" s="1"/>
      <c r="J5" s="50"/>
      <c r="K5" s="1"/>
      <c r="L5" s="8"/>
    </row>
    <row r="6" spans="1:12" x14ac:dyDescent="0.5">
      <c r="A6" s="45"/>
      <c r="B6" s="47"/>
      <c r="C6" s="207" t="s">
        <v>102</v>
      </c>
      <c r="D6" s="208"/>
      <c r="E6" s="215"/>
      <c r="F6" s="216"/>
      <c r="G6" s="216"/>
      <c r="H6" s="217"/>
      <c r="I6" s="1"/>
      <c r="J6" s="50"/>
      <c r="K6" s="1"/>
      <c r="L6" s="8"/>
    </row>
    <row r="7" spans="1:12" x14ac:dyDescent="0.5">
      <c r="A7" s="45"/>
      <c r="B7" s="47"/>
      <c r="C7" s="207" t="s">
        <v>105</v>
      </c>
      <c r="D7" s="208"/>
      <c r="E7" s="215"/>
      <c r="F7" s="216"/>
      <c r="G7" s="216"/>
      <c r="H7" s="217"/>
      <c r="I7" s="1"/>
      <c r="J7" s="50"/>
      <c r="K7" s="1"/>
      <c r="L7" s="8"/>
    </row>
    <row r="8" spans="1:12" x14ac:dyDescent="0.5">
      <c r="A8" s="45"/>
      <c r="B8" s="47"/>
      <c r="C8" s="207" t="s">
        <v>106</v>
      </c>
      <c r="D8" s="208"/>
      <c r="E8" s="215"/>
      <c r="F8" s="216"/>
      <c r="G8" s="216"/>
      <c r="H8" s="217"/>
      <c r="I8" s="1"/>
      <c r="J8" s="50"/>
      <c r="K8" s="1"/>
      <c r="L8" s="8"/>
    </row>
    <row r="9" spans="1:12" x14ac:dyDescent="0.5">
      <c r="A9" s="46"/>
      <c r="B9" s="48"/>
      <c r="C9" s="207" t="s">
        <v>107</v>
      </c>
      <c r="D9" s="208"/>
      <c r="E9" s="215"/>
      <c r="F9" s="216"/>
      <c r="G9" s="216"/>
      <c r="H9" s="217"/>
      <c r="I9" s="1"/>
      <c r="J9" s="50"/>
      <c r="K9" s="1"/>
      <c r="L9" s="8"/>
    </row>
    <row r="10" spans="1:12" ht="12.4" customHeight="1" x14ac:dyDescent="0.5">
      <c r="A10" s="18"/>
      <c r="C10" s="18"/>
      <c r="D10" s="18"/>
      <c r="E10" s="82"/>
      <c r="F10" s="82"/>
      <c r="G10" s="82"/>
      <c r="H10" s="82"/>
      <c r="I10" s="1"/>
      <c r="J10" s="50"/>
      <c r="K10" s="1"/>
      <c r="L10" s="8"/>
    </row>
    <row r="11" spans="1:12" ht="18.75" customHeight="1" x14ac:dyDescent="0.55000000000000004">
      <c r="A11" s="213" t="s">
        <v>13</v>
      </c>
      <c r="B11" s="214"/>
      <c r="C11" s="207" t="s">
        <v>108</v>
      </c>
      <c r="D11" s="208"/>
      <c r="E11" s="215"/>
      <c r="F11" s="216"/>
      <c r="G11" s="216"/>
      <c r="H11" s="217"/>
      <c r="I11" s="1"/>
      <c r="J11" s="50"/>
      <c r="K11" s="1"/>
      <c r="L11" s="8"/>
    </row>
    <row r="12" spans="1:12" ht="15.75" customHeight="1" x14ac:dyDescent="0.5">
      <c r="A12" s="45"/>
      <c r="B12" s="47"/>
      <c r="C12" s="207" t="s">
        <v>106</v>
      </c>
      <c r="D12" s="208"/>
      <c r="E12" s="215"/>
      <c r="F12" s="216"/>
      <c r="G12" s="216"/>
      <c r="H12" s="217"/>
      <c r="I12" s="1"/>
      <c r="J12" s="50"/>
      <c r="K12" s="1"/>
      <c r="L12" s="8"/>
    </row>
    <row r="13" spans="1:12" ht="15.75" customHeight="1" x14ac:dyDescent="0.5">
      <c r="A13" s="46"/>
      <c r="B13" s="48"/>
      <c r="C13" s="207" t="s">
        <v>109</v>
      </c>
      <c r="D13" s="208"/>
      <c r="E13" s="215"/>
      <c r="F13" s="216"/>
      <c r="G13" s="216"/>
      <c r="H13" s="217"/>
      <c r="I13" s="1"/>
      <c r="J13" s="50"/>
      <c r="K13" s="1"/>
      <c r="L13" s="8"/>
    </row>
    <row r="14" spans="1:12" ht="12" customHeight="1" x14ac:dyDescent="0.5">
      <c r="A14" s="18"/>
      <c r="C14" s="18"/>
      <c r="D14" s="18"/>
      <c r="E14" s="31"/>
      <c r="F14" s="31"/>
      <c r="G14" s="31"/>
      <c r="H14" s="18"/>
      <c r="I14" s="1"/>
      <c r="J14" s="50"/>
      <c r="K14" s="1"/>
      <c r="L14" s="8"/>
    </row>
    <row r="15" spans="1:12" ht="18" customHeight="1" x14ac:dyDescent="0.5">
      <c r="A15" s="201" t="s">
        <v>28</v>
      </c>
      <c r="B15" s="202"/>
      <c r="C15" s="207" t="s">
        <v>1</v>
      </c>
      <c r="D15" s="208"/>
      <c r="E15" s="83"/>
      <c r="F15" s="1"/>
      <c r="G15" s="1"/>
      <c r="H15" s="1"/>
      <c r="I15" s="1"/>
      <c r="J15" s="50"/>
      <c r="K15" s="1"/>
      <c r="L15" s="8"/>
    </row>
    <row r="16" spans="1:12" ht="15" customHeight="1" x14ac:dyDescent="0.5">
      <c r="A16" s="203"/>
      <c r="B16" s="204"/>
      <c r="C16" s="207" t="s">
        <v>2</v>
      </c>
      <c r="D16" s="208"/>
      <c r="E16" s="83"/>
      <c r="F16" s="1"/>
      <c r="G16" s="1"/>
      <c r="H16" s="1"/>
      <c r="I16" s="1"/>
      <c r="J16" s="50"/>
      <c r="K16" s="1"/>
      <c r="L16" s="8"/>
    </row>
    <row r="17" spans="1:12" ht="15" customHeight="1" x14ac:dyDescent="0.5">
      <c r="A17" s="203"/>
      <c r="B17" s="204"/>
      <c r="C17" s="207" t="s">
        <v>3</v>
      </c>
      <c r="D17" s="208"/>
      <c r="E17" s="83"/>
      <c r="F17" s="1"/>
      <c r="G17" s="1"/>
      <c r="H17" s="1"/>
      <c r="I17" s="1"/>
      <c r="J17" s="50"/>
      <c r="K17" s="1"/>
      <c r="L17" s="8"/>
    </row>
    <row r="18" spans="1:12" ht="15" customHeight="1" x14ac:dyDescent="0.5">
      <c r="A18" s="205"/>
      <c r="B18" s="206"/>
      <c r="C18" s="207" t="s">
        <v>4</v>
      </c>
      <c r="D18" s="208"/>
      <c r="E18" s="83"/>
      <c r="F18" s="74">
        <f>SUM($E15:$E18)</f>
        <v>0</v>
      </c>
      <c r="G18" s="91" t="str">
        <f>IF(F18=E29,"","different numbers")</f>
        <v/>
      </c>
      <c r="I18" s="1"/>
      <c r="J18" s="50"/>
      <c r="K18" s="1"/>
      <c r="L18" s="8"/>
    </row>
    <row r="19" spans="1:12" ht="17.75" customHeight="1" x14ac:dyDescent="0.5">
      <c r="A19" s="209" t="s">
        <v>30</v>
      </c>
      <c r="B19" s="210"/>
      <c r="C19" s="207" t="s">
        <v>25</v>
      </c>
      <c r="D19" s="208"/>
      <c r="E19" s="83"/>
      <c r="F19" s="31"/>
      <c r="G19" s="31"/>
      <c r="H19" s="31"/>
      <c r="I19" s="1"/>
      <c r="J19" s="50"/>
      <c r="K19" s="1"/>
      <c r="L19" s="8"/>
    </row>
    <row r="20" spans="1:12" ht="17.75" customHeight="1" x14ac:dyDescent="0.5">
      <c r="A20" s="211"/>
      <c r="B20" s="212"/>
      <c r="C20" s="207" t="s">
        <v>26</v>
      </c>
      <c r="D20" s="208"/>
      <c r="E20" s="83"/>
      <c r="F20" s="74">
        <f>SUM($E19:$E20)</f>
        <v>0</v>
      </c>
      <c r="G20" s="31"/>
      <c r="H20" s="31"/>
      <c r="I20" s="1"/>
      <c r="J20" s="50"/>
      <c r="K20" s="1"/>
      <c r="L20" s="8"/>
    </row>
    <row r="21" spans="1:12" ht="15.75" customHeight="1" x14ac:dyDescent="0.5">
      <c r="A21" s="42" t="s">
        <v>0</v>
      </c>
      <c r="B21" s="81" t="s">
        <v>43</v>
      </c>
      <c r="C21" s="40" t="s">
        <v>79</v>
      </c>
      <c r="D21" s="40"/>
      <c r="E21" s="40"/>
      <c r="F21" s="40"/>
      <c r="G21" s="40"/>
      <c r="H21" s="40"/>
      <c r="I21" s="40"/>
      <c r="J21" s="50"/>
      <c r="K21" s="1"/>
      <c r="L21" s="8"/>
    </row>
    <row r="22" spans="1:12" ht="21.75" customHeight="1" x14ac:dyDescent="0.5">
      <c r="A22" s="42"/>
      <c r="C22" s="41" t="s">
        <v>27</v>
      </c>
      <c r="D22" s="41"/>
      <c r="E22" s="41"/>
      <c r="F22" s="41"/>
      <c r="G22" s="41"/>
      <c r="H22" s="41"/>
      <c r="I22" s="41"/>
      <c r="J22" s="50"/>
      <c r="K22" s="1"/>
      <c r="L22" s="8"/>
    </row>
    <row r="23" spans="1:12" ht="25.9" customHeight="1" x14ac:dyDescent="0.5">
      <c r="A23" s="190" t="s">
        <v>16</v>
      </c>
      <c r="B23" s="186"/>
      <c r="C23" s="3"/>
      <c r="D23" s="14"/>
      <c r="E23" s="14"/>
      <c r="F23" s="14"/>
      <c r="G23" s="14"/>
      <c r="H23" s="156">
        <f>plus_single*3</f>
        <v>60</v>
      </c>
      <c r="I23" s="14"/>
      <c r="J23" s="50"/>
      <c r="K23" s="1"/>
      <c r="L23" s="8"/>
    </row>
    <row r="24" spans="1:12" s="33" customFormat="1" ht="17.25" customHeight="1" x14ac:dyDescent="0.5">
      <c r="A24" s="191" t="s">
        <v>31</v>
      </c>
      <c r="B24" s="192"/>
      <c r="C24" s="77" t="s">
        <v>33</v>
      </c>
      <c r="D24" s="78">
        <v>44834</v>
      </c>
      <c r="E24" s="193" t="s">
        <v>24</v>
      </c>
      <c r="F24" s="193" t="s">
        <v>32</v>
      </c>
      <c r="G24" s="199" t="s">
        <v>37</v>
      </c>
      <c r="H24" s="199" t="s">
        <v>41</v>
      </c>
      <c r="I24" s="30"/>
      <c r="J24" s="51"/>
      <c r="K24" s="31"/>
      <c r="L24" s="32"/>
    </row>
    <row r="25" spans="1:12" s="36" customFormat="1" x14ac:dyDescent="0.5">
      <c r="A25" s="191"/>
      <c r="B25" s="192"/>
      <c r="C25" s="79" t="s">
        <v>34</v>
      </c>
      <c r="D25" s="80">
        <v>44837</v>
      </c>
      <c r="E25" s="194"/>
      <c r="F25" s="194"/>
      <c r="G25" s="200"/>
      <c r="H25" s="200"/>
      <c r="I25" s="27"/>
      <c r="J25" s="52" t="s">
        <v>39</v>
      </c>
      <c r="K25" s="34"/>
      <c r="L25" s="35"/>
    </row>
    <row r="26" spans="1:12" x14ac:dyDescent="0.5">
      <c r="A26" s="195" t="s">
        <v>17</v>
      </c>
      <c r="B26" s="196"/>
      <c r="C26" s="197"/>
      <c r="D26" s="16">
        <v>315</v>
      </c>
      <c r="E26" s="84"/>
      <c r="F26" s="84"/>
      <c r="G26" s="84"/>
      <c r="H26" s="84"/>
      <c r="I26" s="98">
        <f>($E26+$F26)*$D26+$H26*$H$23</f>
        <v>0</v>
      </c>
      <c r="J26" s="50">
        <f>IF(G26*2+H26-E26-F26=0,0,1)</f>
        <v>0</v>
      </c>
      <c r="K26" s="1"/>
      <c r="L26" s="8"/>
    </row>
    <row r="27" spans="1:12" x14ac:dyDescent="0.5">
      <c r="A27" s="195" t="s">
        <v>116</v>
      </c>
      <c r="B27" s="196"/>
      <c r="C27" s="197"/>
      <c r="D27" s="16">
        <v>335</v>
      </c>
      <c r="E27" s="84"/>
      <c r="F27" s="84"/>
      <c r="G27" s="84"/>
      <c r="H27" s="84"/>
      <c r="I27" s="98">
        <f t="shared" ref="I27:I28" si="0">($E27+$F27)*$D27+$H27*$H$23</f>
        <v>0</v>
      </c>
      <c r="J27" s="50">
        <f t="shared" ref="J27:J28" si="1">IF(G27*2+H27-E27-F27=0,0,1)</f>
        <v>0</v>
      </c>
      <c r="K27" s="1"/>
      <c r="L27" s="8"/>
    </row>
    <row r="28" spans="1:12" ht="16.149999999999999" thickBot="1" x14ac:dyDescent="0.55000000000000004">
      <c r="A28" s="195" t="s">
        <v>117</v>
      </c>
      <c r="B28" s="196"/>
      <c r="C28" s="197"/>
      <c r="D28" s="16">
        <v>355</v>
      </c>
      <c r="E28" s="85"/>
      <c r="F28" s="85"/>
      <c r="G28" s="85"/>
      <c r="H28" s="85"/>
      <c r="I28" s="98">
        <f t="shared" si="0"/>
        <v>0</v>
      </c>
      <c r="J28" s="50">
        <f t="shared" si="1"/>
        <v>0</v>
      </c>
      <c r="K28" s="1"/>
      <c r="L28" s="8"/>
    </row>
    <row r="29" spans="1:12" ht="16.149999999999999" thickBot="1" x14ac:dyDescent="0.55000000000000004">
      <c r="A29" s="21" t="s">
        <v>14</v>
      </c>
      <c r="C29" s="1"/>
      <c r="E29" s="141">
        <f>SUM(E26:E28)</f>
        <v>0</v>
      </c>
      <c r="F29" s="141">
        <f>SUM(F26:F28)</f>
        <v>0</v>
      </c>
      <c r="G29" s="75"/>
      <c r="H29" s="75"/>
      <c r="I29" s="59"/>
      <c r="J29" s="50"/>
      <c r="K29" s="1"/>
      <c r="L29" s="8"/>
    </row>
    <row r="30" spans="1:12" ht="16.149999999999999" thickBot="1" x14ac:dyDescent="0.55000000000000004">
      <c r="A30" s="21"/>
      <c r="C30" s="1"/>
      <c r="E30" s="183">
        <f>E29+F29</f>
        <v>0</v>
      </c>
      <c r="F30" s="184"/>
      <c r="G30" s="76">
        <f>SUM(G26:G28)</f>
        <v>0</v>
      </c>
      <c r="H30" s="76">
        <f>SUM(H26:H28)</f>
        <v>0</v>
      </c>
      <c r="I30" s="142">
        <f>SUM(I26:I29)</f>
        <v>0</v>
      </c>
      <c r="J30" s="56">
        <f>SUM(J26:J29)</f>
        <v>0</v>
      </c>
      <c r="K30" s="17"/>
      <c r="L30" s="8"/>
    </row>
    <row r="31" spans="1:12" x14ac:dyDescent="0.5">
      <c r="A31" s="198" t="s">
        <v>36</v>
      </c>
      <c r="B31" s="198"/>
      <c r="C31" s="1"/>
      <c r="D31" s="28"/>
      <c r="E31" s="28"/>
      <c r="F31" s="38"/>
      <c r="G31" s="38"/>
      <c r="H31" s="39"/>
      <c r="I31" s="28"/>
      <c r="J31" s="53"/>
      <c r="K31" s="17"/>
      <c r="L31" s="8"/>
    </row>
    <row r="32" spans="1:12" x14ac:dyDescent="0.5">
      <c r="A32" s="128" t="s">
        <v>29</v>
      </c>
      <c r="B32" s="105"/>
      <c r="C32" s="129"/>
      <c r="D32" s="130"/>
      <c r="E32" s="130"/>
      <c r="F32" s="130"/>
      <c r="G32" s="130"/>
      <c r="H32" s="130"/>
      <c r="I32" s="28"/>
      <c r="J32" s="53"/>
      <c r="K32" s="17"/>
      <c r="L32" s="8"/>
    </row>
    <row r="33" spans="1:12" ht="22.15" customHeight="1" x14ac:dyDescent="0.5">
      <c r="A33" s="155" t="s">
        <v>47</v>
      </c>
      <c r="B33" s="105"/>
      <c r="C33" s="129"/>
      <c r="D33" s="130"/>
      <c r="E33" s="130"/>
      <c r="F33" s="130"/>
      <c r="G33" s="130"/>
      <c r="H33" s="130"/>
      <c r="I33" s="28"/>
      <c r="J33" s="53"/>
      <c r="K33" s="17"/>
      <c r="L33" s="8"/>
    </row>
    <row r="34" spans="1:12" x14ac:dyDescent="0.5">
      <c r="A34" s="188" t="s">
        <v>139</v>
      </c>
      <c r="B34" s="189"/>
      <c r="C34" s="100"/>
      <c r="D34" s="157"/>
      <c r="E34" s="158"/>
      <c r="F34" s="158"/>
      <c r="G34" s="139">
        <v>70</v>
      </c>
      <c r="H34" s="158"/>
      <c r="I34" s="28"/>
      <c r="J34" s="53"/>
      <c r="K34" s="17"/>
      <c r="L34" s="8"/>
    </row>
    <row r="35" spans="1:12" x14ac:dyDescent="0.5">
      <c r="A35" s="182" t="s">
        <v>40</v>
      </c>
      <c r="B35" s="182"/>
      <c r="C35" s="99"/>
      <c r="D35" s="159"/>
      <c r="E35" s="160"/>
      <c r="F35" s="160"/>
      <c r="G35" s="139"/>
      <c r="H35" s="139">
        <v>20</v>
      </c>
      <c r="I35" s="28"/>
      <c r="J35" s="53"/>
      <c r="K35" s="17"/>
      <c r="L35" s="8"/>
    </row>
    <row r="36" spans="1:12" x14ac:dyDescent="0.5">
      <c r="A36" s="182" t="s">
        <v>35</v>
      </c>
      <c r="B36" s="182"/>
      <c r="C36" s="99"/>
      <c r="D36" s="139">
        <v>15</v>
      </c>
      <c r="E36" s="160"/>
      <c r="F36" s="160"/>
      <c r="G36" s="139"/>
      <c r="H36" s="139"/>
      <c r="I36" s="28"/>
      <c r="J36" s="53"/>
      <c r="K36" s="17"/>
      <c r="L36" s="8"/>
    </row>
    <row r="37" spans="1:12" s="26" customFormat="1" ht="26.25" x14ac:dyDescent="0.5">
      <c r="A37" s="37" t="s">
        <v>110</v>
      </c>
      <c r="B37" s="37" t="s">
        <v>111</v>
      </c>
      <c r="C37" s="101" t="s">
        <v>112</v>
      </c>
      <c r="D37" s="29" t="s">
        <v>113</v>
      </c>
      <c r="E37" s="102" t="s">
        <v>24</v>
      </c>
      <c r="F37" s="101" t="s">
        <v>32</v>
      </c>
      <c r="G37" s="29" t="s">
        <v>38</v>
      </c>
      <c r="H37" s="29" t="s">
        <v>41</v>
      </c>
      <c r="I37" s="11"/>
      <c r="J37" s="57"/>
      <c r="K37" s="11"/>
      <c r="L37" s="58"/>
    </row>
    <row r="38" spans="1:12" x14ac:dyDescent="0.5">
      <c r="A38" s="86"/>
      <c r="B38" s="87"/>
      <c r="C38" s="132">
        <f t="shared" ref="C38:C43" si="2">IF($A38&gt;0,(arrival_standard-$A38),0)-IF($B38&gt;0,(departure_standard-$B38),0)</f>
        <v>0</v>
      </c>
      <c r="D38" s="88"/>
      <c r="E38" s="89"/>
      <c r="F38" s="89"/>
      <c r="G38" s="89"/>
      <c r="H38" s="89"/>
      <c r="I38" s="17">
        <f t="shared" ref="I38:I43" si="3">$C38*(($E38+$F38)*(Plus_overnight+IF($D38&gt;0,VLOOKUP($D38,Lunch,2),0)*plus_lunch)+$H38*plus_single)</f>
        <v>0</v>
      </c>
      <c r="J38" s="50">
        <f t="shared" ref="J38:J43" si="4">IF(G38*2+H38-E38-F38=0,0,1)</f>
        <v>0</v>
      </c>
      <c r="K38" s="17"/>
      <c r="L38" s="8"/>
    </row>
    <row r="39" spans="1:12" x14ac:dyDescent="0.5">
      <c r="A39" s="86"/>
      <c r="B39" s="87"/>
      <c r="C39" s="132">
        <f t="shared" si="2"/>
        <v>0</v>
      </c>
      <c r="D39" s="88"/>
      <c r="E39" s="89"/>
      <c r="F39" s="89"/>
      <c r="G39" s="89"/>
      <c r="H39" s="89"/>
      <c r="I39" s="17">
        <f t="shared" si="3"/>
        <v>0</v>
      </c>
      <c r="J39" s="50">
        <f t="shared" si="4"/>
        <v>0</v>
      </c>
      <c r="K39" s="17"/>
      <c r="L39" s="8"/>
    </row>
    <row r="40" spans="1:12" x14ac:dyDescent="0.5">
      <c r="A40" s="86"/>
      <c r="B40" s="87"/>
      <c r="C40" s="132">
        <f t="shared" si="2"/>
        <v>0</v>
      </c>
      <c r="D40" s="88"/>
      <c r="E40" s="89"/>
      <c r="F40" s="89"/>
      <c r="G40" s="89"/>
      <c r="H40" s="89"/>
      <c r="I40" s="17">
        <f t="shared" si="3"/>
        <v>0</v>
      </c>
      <c r="J40" s="50">
        <f t="shared" si="4"/>
        <v>0</v>
      </c>
      <c r="K40" s="17"/>
      <c r="L40" s="8"/>
    </row>
    <row r="41" spans="1:12" x14ac:dyDescent="0.5">
      <c r="A41" s="86"/>
      <c r="B41" s="87"/>
      <c r="C41" s="132">
        <f t="shared" si="2"/>
        <v>0</v>
      </c>
      <c r="D41" s="88"/>
      <c r="E41" s="89"/>
      <c r="F41" s="89"/>
      <c r="G41" s="89"/>
      <c r="H41" s="89"/>
      <c r="I41" s="17">
        <f t="shared" si="3"/>
        <v>0</v>
      </c>
      <c r="J41" s="50">
        <f t="shared" si="4"/>
        <v>0</v>
      </c>
      <c r="K41" s="17"/>
      <c r="L41" s="8"/>
    </row>
    <row r="42" spans="1:12" x14ac:dyDescent="0.5">
      <c r="A42" s="86"/>
      <c r="B42" s="87"/>
      <c r="C42" s="132">
        <f t="shared" si="2"/>
        <v>0</v>
      </c>
      <c r="D42" s="88"/>
      <c r="E42" s="89"/>
      <c r="F42" s="89"/>
      <c r="G42" s="89"/>
      <c r="H42" s="89"/>
      <c r="I42" s="17">
        <f t="shared" si="3"/>
        <v>0</v>
      </c>
      <c r="J42" s="50">
        <f t="shared" si="4"/>
        <v>0</v>
      </c>
      <c r="K42" s="17"/>
      <c r="L42" s="8"/>
    </row>
    <row r="43" spans="1:12" ht="16.149999999999999" thickBot="1" x14ac:dyDescent="0.55000000000000004">
      <c r="A43" s="86"/>
      <c r="B43" s="87"/>
      <c r="C43" s="132">
        <f t="shared" si="2"/>
        <v>0</v>
      </c>
      <c r="D43" s="88"/>
      <c r="E43" s="103"/>
      <c r="F43" s="103"/>
      <c r="G43" s="89"/>
      <c r="H43" s="89"/>
      <c r="I43" s="17">
        <f t="shared" si="3"/>
        <v>0</v>
      </c>
      <c r="J43" s="50">
        <f t="shared" si="4"/>
        <v>0</v>
      </c>
      <c r="K43" s="17"/>
      <c r="L43" s="8"/>
    </row>
    <row r="44" spans="1:12" ht="16.149999999999999" thickBot="1" x14ac:dyDescent="0.55000000000000004">
      <c r="A44" s="133" t="s">
        <v>136</v>
      </c>
      <c r="C44" s="134"/>
      <c r="D44" s="135"/>
      <c r="E44" s="140">
        <f>SUM(E38:E43)</f>
        <v>0</v>
      </c>
      <c r="F44" s="141">
        <f>SUM(F38:F43)</f>
        <v>0</v>
      </c>
      <c r="G44" s="75"/>
      <c r="H44" s="75"/>
      <c r="I44" s="60">
        <f>SUM(I38:I43)</f>
        <v>0</v>
      </c>
      <c r="J44" s="56">
        <f>SUM(J38:J43)</f>
        <v>0</v>
      </c>
      <c r="K44" s="17"/>
      <c r="L44" s="8"/>
    </row>
    <row r="45" spans="1:12" ht="16.149999999999999" thickBot="1" x14ac:dyDescent="0.55000000000000004">
      <c r="A45" s="21"/>
      <c r="C45" s="136"/>
      <c r="D45" s="137"/>
      <c r="E45" s="183">
        <f>E44+F44</f>
        <v>0</v>
      </c>
      <c r="F45" s="184"/>
      <c r="G45" s="76">
        <f>SUM(G38:G43)</f>
        <v>0</v>
      </c>
      <c r="H45" s="76">
        <f>SUM(H38:H43)</f>
        <v>0</v>
      </c>
      <c r="I45" s="28"/>
      <c r="J45" s="53"/>
      <c r="K45" s="17"/>
      <c r="L45" s="8"/>
    </row>
    <row r="46" spans="1:12" x14ac:dyDescent="0.5">
      <c r="A46" s="21"/>
      <c r="C46" s="1"/>
      <c r="D46" s="28"/>
      <c r="E46" s="28"/>
      <c r="F46" s="11"/>
      <c r="G46" s="11"/>
      <c r="H46" s="28"/>
      <c r="I46" s="28"/>
      <c r="J46" s="53"/>
      <c r="K46" s="17"/>
      <c r="L46" s="8"/>
    </row>
    <row r="47" spans="1:12" ht="18" x14ac:dyDescent="0.5">
      <c r="A47" s="185" t="s">
        <v>135</v>
      </c>
      <c r="B47" s="186"/>
      <c r="C47" s="1"/>
      <c r="D47" s="2" t="s">
        <v>99</v>
      </c>
      <c r="E47" s="1"/>
      <c r="F47" s="1"/>
      <c r="G47" s="1"/>
      <c r="H47" s="1"/>
      <c r="I47" s="1"/>
      <c r="J47" s="50"/>
      <c r="K47" s="1"/>
      <c r="L47" s="8"/>
    </row>
    <row r="48" spans="1:12" x14ac:dyDescent="0.5">
      <c r="A48" s="187" t="s">
        <v>140</v>
      </c>
      <c r="B48" s="187"/>
      <c r="C48" s="4">
        <v>6</v>
      </c>
      <c r="D48" s="90"/>
      <c r="E48" s="12"/>
      <c r="F48" s="1"/>
      <c r="G48" s="1"/>
      <c r="H48" s="1"/>
      <c r="I48" s="61">
        <f>D48*C48</f>
        <v>0</v>
      </c>
      <c r="J48" s="50"/>
      <c r="K48" s="1"/>
      <c r="L48" s="8"/>
    </row>
    <row r="49" spans="1:14" ht="16.149999999999999" thickBot="1" x14ac:dyDescent="0.55000000000000004">
      <c r="A49" s="18"/>
      <c r="C49" s="1"/>
      <c r="E49" s="1"/>
      <c r="F49" s="1"/>
      <c r="G49" s="1"/>
      <c r="H49" s="1"/>
      <c r="I49" s="1"/>
      <c r="J49" s="50"/>
      <c r="K49" s="1"/>
      <c r="L49" s="8"/>
    </row>
    <row r="50" spans="1:14" s="13" customFormat="1" ht="23.75" customHeight="1" thickBot="1" x14ac:dyDescent="0.55000000000000004">
      <c r="A50" s="18" t="s">
        <v>5</v>
      </c>
      <c r="B50"/>
      <c r="C50" s="18"/>
      <c r="D50" s="18"/>
      <c r="E50" s="70"/>
      <c r="F50" s="179" t="s">
        <v>9</v>
      </c>
      <c r="G50" s="180"/>
      <c r="H50" s="181"/>
      <c r="I50" s="71">
        <f>I30+I44+I48</f>
        <v>0</v>
      </c>
      <c r="J50" s="72"/>
      <c r="K50" s="70"/>
      <c r="L50" s="73"/>
    </row>
    <row r="51" spans="1:14" x14ac:dyDescent="0.5">
      <c r="A51" s="162" t="s">
        <v>121</v>
      </c>
      <c r="B51" s="175" t="s">
        <v>123</v>
      </c>
      <c r="C51" s="176"/>
      <c r="D51" s="177"/>
      <c r="E51" s="18"/>
      <c r="F51" s="1"/>
      <c r="G51" s="1"/>
      <c r="H51" s="1"/>
      <c r="I51" s="1"/>
      <c r="J51" s="50"/>
      <c r="K51" s="1"/>
      <c r="L51" s="8"/>
    </row>
    <row r="52" spans="1:14" x14ac:dyDescent="0.5">
      <c r="A52" s="22" t="s">
        <v>122</v>
      </c>
      <c r="B52" s="175" t="s">
        <v>22</v>
      </c>
      <c r="C52" s="176"/>
      <c r="D52" s="177"/>
      <c r="F52" s="144" t="s">
        <v>84</v>
      </c>
      <c r="G52" s="145"/>
      <c r="H52" s="145" t="s">
        <v>83</v>
      </c>
      <c r="I52" s="1"/>
      <c r="J52" s="50"/>
      <c r="K52" s="1"/>
      <c r="L52" s="8"/>
    </row>
    <row r="53" spans="1:14" ht="15.75" customHeight="1" x14ac:dyDescent="0.5">
      <c r="A53" s="20" t="s">
        <v>11</v>
      </c>
      <c r="B53" s="175" t="s">
        <v>42</v>
      </c>
      <c r="C53" s="176"/>
      <c r="D53" s="177"/>
      <c r="G53" s="1"/>
      <c r="H53" s="1"/>
      <c r="I53" s="1"/>
      <c r="J53" s="50"/>
      <c r="K53" s="1"/>
      <c r="L53" s="8"/>
    </row>
    <row r="54" spans="1:14" ht="16.149999999999999" thickBot="1" x14ac:dyDescent="0.55000000000000004">
      <c r="A54" s="20" t="s">
        <v>7</v>
      </c>
      <c r="B54" s="175" t="s">
        <v>118</v>
      </c>
      <c r="C54" s="176"/>
      <c r="D54" s="177"/>
      <c r="F54" s="147" t="s">
        <v>93</v>
      </c>
      <c r="G54" s="143" t="s">
        <v>85</v>
      </c>
      <c r="H54" s="143" t="s">
        <v>86</v>
      </c>
      <c r="I54" s="143" t="s">
        <v>66</v>
      </c>
      <c r="J54" s="50"/>
      <c r="K54" s="1"/>
      <c r="L54" s="8"/>
    </row>
    <row r="55" spans="1:14" ht="16.149999999999999" thickBot="1" x14ac:dyDescent="0.55000000000000004">
      <c r="A55" s="20" t="s">
        <v>15</v>
      </c>
      <c r="B55" s="175" t="s">
        <v>119</v>
      </c>
      <c r="C55" s="176"/>
      <c r="D55" s="177"/>
      <c r="F55" s="144" t="s">
        <v>82</v>
      </c>
      <c r="G55" s="148"/>
      <c r="H55" s="149"/>
      <c r="I55" s="150"/>
      <c r="J55" s="50"/>
      <c r="K55" s="1"/>
      <c r="L55" s="8"/>
    </row>
    <row r="56" spans="1:14" x14ac:dyDescent="0.5">
      <c r="A56" s="20" t="s">
        <v>8</v>
      </c>
      <c r="B56" s="175" t="s">
        <v>120</v>
      </c>
      <c r="C56" s="176"/>
      <c r="D56" s="177"/>
      <c r="F56" s="144"/>
      <c r="G56" s="146"/>
      <c r="H56" s="146"/>
      <c r="I56" s="146"/>
      <c r="J56" s="50"/>
      <c r="K56" s="1"/>
      <c r="L56" s="8"/>
    </row>
    <row r="57" spans="1:14" x14ac:dyDescent="0.5">
      <c r="A57" s="23" t="s">
        <v>0</v>
      </c>
      <c r="B57" s="23" t="s">
        <v>46</v>
      </c>
      <c r="D57" s="23"/>
      <c r="E57" s="23"/>
      <c r="F57" s="70" t="s">
        <v>81</v>
      </c>
      <c r="G57" s="146"/>
      <c r="H57" s="146"/>
      <c r="I57" s="146"/>
      <c r="J57" s="50"/>
      <c r="K57" s="1"/>
      <c r="L57" s="8"/>
    </row>
    <row r="58" spans="1:14" s="13" customFormat="1" x14ac:dyDescent="0.5">
      <c r="A58" s="92"/>
      <c r="B58" s="93" t="s">
        <v>44</v>
      </c>
      <c r="D58" s="92"/>
      <c r="E58" s="92"/>
      <c r="F58" s="178"/>
      <c r="G58" s="178"/>
      <c r="H58" s="178"/>
      <c r="I58" s="178"/>
      <c r="J58" s="72"/>
      <c r="K58" s="70"/>
      <c r="L58" s="73"/>
    </row>
    <row r="59" spans="1:14" s="94" customFormat="1" x14ac:dyDescent="0.5">
      <c r="A59" s="65"/>
      <c r="B59" s="95" t="s">
        <v>45</v>
      </c>
      <c r="D59" s="65"/>
      <c r="E59" s="65"/>
      <c r="F59" s="178"/>
      <c r="G59" s="178"/>
      <c r="H59" s="178"/>
      <c r="I59" s="178"/>
      <c r="J59" s="96"/>
      <c r="K59" s="65"/>
      <c r="L59" s="97"/>
    </row>
    <row r="60" spans="1:14" ht="6.4" customHeight="1" x14ac:dyDescent="0.5">
      <c r="D60" s="1"/>
      <c r="E60" s="1"/>
      <c r="F60" s="178"/>
      <c r="G60" s="178"/>
      <c r="H60" s="178"/>
      <c r="I60" s="178"/>
      <c r="J60" s="50"/>
      <c r="K60" s="1"/>
      <c r="L60" s="8"/>
    </row>
    <row r="61" spans="1:14" ht="18" x14ac:dyDescent="0.55000000000000004">
      <c r="A61" s="43" t="s">
        <v>10</v>
      </c>
      <c r="C61" s="15" t="s">
        <v>48</v>
      </c>
      <c r="D61" s="1"/>
      <c r="E61" s="1"/>
      <c r="F61" s="178"/>
      <c r="G61" s="178"/>
      <c r="H61" s="178"/>
      <c r="I61" s="178"/>
      <c r="J61" s="50"/>
      <c r="K61" s="1"/>
      <c r="L61" s="8"/>
    </row>
    <row r="62" spans="1:14" ht="25.5" customHeight="1" x14ac:dyDescent="0.5">
      <c r="B62" s="24" t="s">
        <v>21</v>
      </c>
      <c r="C62" s="5"/>
      <c r="D62" s="5"/>
      <c r="E62" s="5"/>
      <c r="F62" s="178"/>
      <c r="G62" s="178"/>
      <c r="H62" s="178"/>
      <c r="I62" s="178"/>
      <c r="J62" s="50"/>
      <c r="K62" s="1"/>
      <c r="L62" s="8"/>
    </row>
    <row r="63" spans="1:14" ht="16.149999999999999" thickBot="1" x14ac:dyDescent="0.55000000000000004">
      <c r="A63" s="44"/>
      <c r="B63" s="44"/>
      <c r="C63" s="9"/>
      <c r="D63" s="9"/>
      <c r="E63" s="9"/>
      <c r="F63" s="9"/>
      <c r="G63" s="9"/>
      <c r="H63" s="9"/>
      <c r="I63" s="9"/>
      <c r="J63" s="54"/>
      <c r="K63" s="9"/>
      <c r="L63" s="10"/>
    </row>
    <row r="64" spans="1:14" s="19" customFormat="1" x14ac:dyDescent="0.5">
      <c r="B64"/>
      <c r="C64"/>
      <c r="D64"/>
      <c r="E64"/>
      <c r="F64"/>
      <c r="G64"/>
      <c r="H64"/>
      <c r="I64"/>
      <c r="J64" s="55"/>
      <c r="K64"/>
      <c r="L64"/>
      <c r="M64"/>
      <c r="N64"/>
    </row>
    <row r="65" spans="2:14" s="19" customFormat="1" x14ac:dyDescent="0.5">
      <c r="B65"/>
      <c r="C65"/>
      <c r="D65"/>
      <c r="E65"/>
      <c r="F65"/>
      <c r="G65"/>
      <c r="H65"/>
      <c r="I65"/>
      <c r="J65" s="55"/>
      <c r="K65"/>
      <c r="L65"/>
      <c r="M65"/>
      <c r="N65"/>
    </row>
    <row r="66" spans="2:14" s="19" customFormat="1" x14ac:dyDescent="0.5">
      <c r="B66"/>
      <c r="C66"/>
      <c r="D66"/>
      <c r="E66"/>
      <c r="F66"/>
      <c r="G66"/>
      <c r="H66"/>
      <c r="I66"/>
      <c r="J66" s="55"/>
      <c r="K66"/>
      <c r="L66"/>
      <c r="M66"/>
      <c r="N66"/>
    </row>
    <row r="80" spans="2:14" x14ac:dyDescent="0.5"/>
    <row r="1048575" spans="6:6" hidden="1" x14ac:dyDescent="0.5">
      <c r="F1048575">
        <v>2</v>
      </c>
    </row>
  </sheetData>
  <sheetProtection algorithmName="SHA-512" hashValue="6upjfghAAhDbi/5OKNZeGLEBzof4c8NDcoYj6uQsQzX2bxrVh5OCqQpPmBHzhcEIt0v8CtRJzByDJo2RsWjttA==" saltValue="q7nS4YUCczvMf2RnuKxXwQ==" spinCount="100000" sheet="1" objects="1" scenarios="1"/>
  <protectedRanges>
    <protectedRange sqref="D48" name="SI"/>
    <protectedRange sqref="E26:H28" name="Übernachtung"/>
    <protectedRange sqref="E15:E22" name="AnzTeilnehmer"/>
    <protectedRange sqref="E11:H13" name="Teammanager"/>
    <protectedRange sqref="E5:H9" name="Contact"/>
  </protectedRanges>
  <mergeCells count="53">
    <mergeCell ref="C13:D13"/>
    <mergeCell ref="E13:H13"/>
    <mergeCell ref="C7:D7"/>
    <mergeCell ref="E7:H7"/>
    <mergeCell ref="C8:D8"/>
    <mergeCell ref="E8:H8"/>
    <mergeCell ref="C9:D9"/>
    <mergeCell ref="E9:H9"/>
    <mergeCell ref="C6:D6"/>
    <mergeCell ref="E6:H6"/>
    <mergeCell ref="A1:I1"/>
    <mergeCell ref="C3:H3"/>
    <mergeCell ref="A5:B5"/>
    <mergeCell ref="C5:D5"/>
    <mergeCell ref="E5:H5"/>
    <mergeCell ref="A11:B11"/>
    <mergeCell ref="C11:D11"/>
    <mergeCell ref="E11:H11"/>
    <mergeCell ref="C12:D12"/>
    <mergeCell ref="E12:H12"/>
    <mergeCell ref="G24:G25"/>
    <mergeCell ref="H24:H25"/>
    <mergeCell ref="A15:B18"/>
    <mergeCell ref="C15:D15"/>
    <mergeCell ref="C16:D16"/>
    <mergeCell ref="C17:D17"/>
    <mergeCell ref="C18:D18"/>
    <mergeCell ref="A19:B20"/>
    <mergeCell ref="C19:D19"/>
    <mergeCell ref="C20:D20"/>
    <mergeCell ref="A34:B34"/>
    <mergeCell ref="A23:B23"/>
    <mergeCell ref="A24:B25"/>
    <mergeCell ref="E24:E25"/>
    <mergeCell ref="F24:F25"/>
    <mergeCell ref="A26:C26"/>
    <mergeCell ref="A27:C27"/>
    <mergeCell ref="A28:C28"/>
    <mergeCell ref="E30:F30"/>
    <mergeCell ref="A31:B31"/>
    <mergeCell ref="A35:B35"/>
    <mergeCell ref="A36:B36"/>
    <mergeCell ref="E45:F45"/>
    <mergeCell ref="A47:B47"/>
    <mergeCell ref="A48:B48"/>
    <mergeCell ref="B56:D56"/>
    <mergeCell ref="F58:I62"/>
    <mergeCell ref="F50:H50"/>
    <mergeCell ref="B52:D52"/>
    <mergeCell ref="B53:D53"/>
    <mergeCell ref="B54:D54"/>
    <mergeCell ref="B55:D55"/>
    <mergeCell ref="B51:D51"/>
  </mergeCells>
  <conditionalFormatting sqref="E29 F18:G18">
    <cfRule type="expression" dxfId="10" priority="4">
      <formula>$F$18&lt;&gt;$E$29</formula>
    </cfRule>
  </conditionalFormatting>
  <conditionalFormatting sqref="G26:H28 G38:H43">
    <cfRule type="expression" dxfId="9" priority="3">
      <formula>$J26=1</formula>
    </cfRule>
  </conditionalFormatting>
  <conditionalFormatting sqref="E44:F44">
    <cfRule type="expression" dxfId="8" priority="2">
      <formula>$F$18&lt;&gt;$E$29</formula>
    </cfRule>
  </conditionalFormatting>
  <conditionalFormatting sqref="C44 E30 E45">
    <cfRule type="expression" dxfId="7" priority="1">
      <formula>$E$45&gt;$E$30</formula>
    </cfRule>
  </conditionalFormatting>
  <dataValidations count="7">
    <dataValidation type="list" allowBlank="1" showInputMessage="1" showErrorMessage="1" sqref="D38:D43" xr:uid="{031A1EA1-7D44-418F-BFFB-C4270D34FA0E}">
      <formula1>Lunch1</formula1>
    </dataValidation>
    <dataValidation type="whole" allowBlank="1" showInputMessage="1" showErrorMessage="1" sqref="E15:E18" xr:uid="{8F207922-256E-49F4-8DDC-1ECF3CFF9E16}">
      <formula1>0</formula1>
      <formula2>6</formula2>
    </dataValidation>
    <dataValidation type="whole" allowBlank="1" showInputMessage="1" showErrorMessage="1" sqref="E19:E20" xr:uid="{0D4A9AFF-2A89-4FE0-92FF-685E252C1B59}">
      <formula1>0</formula1>
      <formula2>4</formula2>
    </dataValidation>
    <dataValidation type="list" allowBlank="1" showInputMessage="1" showErrorMessage="1" sqref="A38:A43" xr:uid="{9A631420-5931-43BE-BFBF-59E14DCDA527}">
      <formula1>arrival_plus</formula1>
    </dataValidation>
    <dataValidation type="list" allowBlank="1" showInputMessage="1" showErrorMessage="1" sqref="B38:B43" xr:uid="{A3C73400-247E-4963-9CC3-E076C674C419}">
      <formula1>depature_plus</formula1>
    </dataValidation>
    <dataValidation type="list" allowBlank="1" showInputMessage="1" showErrorMessage="1" sqref="G55:H55" xr:uid="{05855E60-6AB7-4982-8D0D-6D09A5E928A9}">
      <formula1>Arrival_with</formula1>
    </dataValidation>
    <dataValidation type="whole" allowBlank="1" showInputMessage="1" showErrorMessage="1" sqref="I55" xr:uid="{7F3BE04D-98A5-428D-884D-9A782FDAF75B}">
      <formula1>0</formula1>
      <formula2>20</formula2>
    </dataValidation>
  </dataValidations>
  <hyperlinks>
    <hyperlink ref="C61" r:id="rId1" xr:uid="{837422E7-7C02-4D25-9F85-6BDBF867C6A6}"/>
    <hyperlink ref="H52" r:id="rId2" display="https://www.auswaertiges-amt.de/en/visa-service" xr:uid="{97C2BBA5-7CC0-467C-9083-D4494FBEE1B2}"/>
  </hyperlinks>
  <pageMargins left="0.74803149606299213" right="0.19685039370078741" top="0.39370078740157483" bottom="0.39370078740157483" header="0.51181102362204722" footer="0.51181102362204722"/>
  <pageSetup paperSize="9" scale="72"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D5AA-C08E-4F3F-935C-757E6BA998F2}">
  <sheetPr codeName="Tabelle2">
    <tabColor rgb="FF92D050"/>
    <pageSetUpPr fitToPage="1"/>
  </sheetPr>
  <dimension ref="A1:T46"/>
  <sheetViews>
    <sheetView showGridLines="0" showRowColHeaders="0" workbookViewId="0">
      <pane xSplit="6" ySplit="2" topLeftCell="G3" activePane="bottomRight" state="frozen"/>
      <selection pane="topRight" activeCell="G1" sqref="G1"/>
      <selection pane="bottomLeft" activeCell="A3" sqref="A3"/>
      <selection pane="bottomRight" activeCell="D46" sqref="D46"/>
    </sheetView>
  </sheetViews>
  <sheetFormatPr baseColWidth="10" defaultColWidth="0" defaultRowHeight="15.75" zeroHeight="1" x14ac:dyDescent="0.5"/>
  <cols>
    <col min="1" max="1" width="6.5" customWidth="1"/>
    <col min="2" max="2" width="15.0625" style="19" customWidth="1"/>
    <col min="3" max="3" width="9" style="19" customWidth="1"/>
    <col min="4" max="4" width="21.625" style="19" customWidth="1"/>
    <col min="5" max="5" width="21.5625" style="19" customWidth="1"/>
    <col min="6" max="6" width="8.625" style="26" customWidth="1"/>
    <col min="7" max="7" width="5.8125" style="26" customWidth="1"/>
    <col min="8" max="8" width="6.75" style="26" bestFit="1" customWidth="1"/>
    <col min="9" max="9" width="5.875" style="26" customWidth="1"/>
    <col min="10" max="10" width="8.5" style="26" customWidth="1"/>
    <col min="11" max="11" width="13.125" customWidth="1"/>
    <col min="12" max="12" width="7.1875" style="26" customWidth="1"/>
    <col min="13" max="13" width="5.0625" style="26" customWidth="1"/>
    <col min="14" max="14" width="18.125" bestFit="1" customWidth="1"/>
    <col min="15" max="15" width="11" customWidth="1"/>
    <col min="16" max="17" width="11" style="26" customWidth="1"/>
    <col min="18" max="18" width="11" customWidth="1"/>
    <col min="19" max="20" width="0" hidden="1" customWidth="1"/>
    <col min="21" max="16384" width="11" hidden="1"/>
  </cols>
  <sheetData>
    <row r="1" spans="1:17" s="13" customFormat="1" ht="30.4" customHeight="1" x14ac:dyDescent="0.5">
      <c r="A1" s="164" t="str">
        <f>"Federation: "&amp;'JEC Entry Form'!$E$5</f>
        <v xml:space="preserve">Federation: </v>
      </c>
      <c r="B1" s="152"/>
      <c r="C1" s="152"/>
      <c r="D1" s="152"/>
      <c r="E1" s="152"/>
      <c r="F1" s="112"/>
      <c r="G1" s="112"/>
      <c r="H1" s="112"/>
      <c r="I1" s="112"/>
      <c r="J1" s="112"/>
      <c r="K1" s="170" t="s">
        <v>138</v>
      </c>
      <c r="L1" s="112"/>
      <c r="M1" s="112"/>
      <c r="P1" s="112"/>
      <c r="Q1" s="112"/>
    </row>
    <row r="2" spans="1:17" ht="28.9" customHeight="1" x14ac:dyDescent="0.5">
      <c r="A2" s="171" t="s">
        <v>94</v>
      </c>
      <c r="B2" s="172" t="s">
        <v>95</v>
      </c>
      <c r="C2" s="172" t="s">
        <v>96</v>
      </c>
      <c r="D2" s="172" t="s">
        <v>49</v>
      </c>
      <c r="E2" s="172" t="s">
        <v>50</v>
      </c>
      <c r="F2" s="173" t="s">
        <v>71</v>
      </c>
      <c r="G2" s="171">
        <v>2022</v>
      </c>
      <c r="H2" s="171" t="s">
        <v>51</v>
      </c>
      <c r="I2" s="171" t="s">
        <v>97</v>
      </c>
      <c r="J2" s="173" t="s">
        <v>146</v>
      </c>
      <c r="K2" s="171" t="s">
        <v>53</v>
      </c>
      <c r="L2" s="173" t="s">
        <v>141</v>
      </c>
      <c r="M2" s="171"/>
      <c r="N2" s="172" t="s">
        <v>98</v>
      </c>
      <c r="O2" s="171" t="s">
        <v>99</v>
      </c>
      <c r="P2" s="171" t="s">
        <v>100</v>
      </c>
      <c r="Q2" s="171" t="s">
        <v>72</v>
      </c>
    </row>
    <row r="3" spans="1:17" x14ac:dyDescent="0.5">
      <c r="A3" s="113">
        <v>1</v>
      </c>
      <c r="B3" s="153"/>
      <c r="C3" s="153"/>
      <c r="D3" s="154"/>
      <c r="E3" s="154"/>
      <c r="F3" s="117"/>
      <c r="G3" s="104" t="str">
        <f t="shared" ref="G3:G45" si="0">IF($F3&gt;0,G$2-F3,"")</f>
        <v/>
      </c>
      <c r="H3" s="117"/>
      <c r="I3" s="117"/>
      <c r="J3" s="104" t="str">
        <f t="shared" ref="J3:J45" si="1">IF(I3&gt;0,VLOOKUP($H3,Gender_WM,2)&amp;$I3,"")</f>
        <v/>
      </c>
      <c r="K3" s="118"/>
      <c r="L3" s="117"/>
      <c r="M3" s="226" t="s">
        <v>54</v>
      </c>
      <c r="N3" s="115" t="s">
        <v>55</v>
      </c>
      <c r="O3" s="99">
        <f>COUNTIF($B$3:$B$45,$N3)</f>
        <v>0</v>
      </c>
      <c r="P3" s="174"/>
      <c r="Q3" s="151">
        <f>'JEC Entry Form'!E29</f>
        <v>0</v>
      </c>
    </row>
    <row r="4" spans="1:17" x14ac:dyDescent="0.5">
      <c r="A4" s="113">
        <f>A3+1</f>
        <v>2</v>
      </c>
      <c r="B4" s="153"/>
      <c r="C4" s="153"/>
      <c r="D4" s="154"/>
      <c r="E4" s="154"/>
      <c r="F4" s="117"/>
      <c r="G4" s="104" t="str">
        <f t="shared" si="0"/>
        <v/>
      </c>
      <c r="H4" s="117"/>
      <c r="I4" s="117"/>
      <c r="J4" s="104" t="str">
        <f t="shared" si="1"/>
        <v/>
      </c>
      <c r="K4" s="118"/>
      <c r="L4" s="117"/>
      <c r="M4" s="226"/>
      <c r="N4" s="116" t="s">
        <v>13</v>
      </c>
      <c r="O4" s="105">
        <f>COUNTIF($B$3:$B$45,$N4)</f>
        <v>0</v>
      </c>
      <c r="P4" s="114"/>
      <c r="Q4" s="224">
        <f>'JEC Entry Form'!F29</f>
        <v>0</v>
      </c>
    </row>
    <row r="5" spans="1:17" x14ac:dyDescent="0.5">
      <c r="A5" s="113">
        <f t="shared" ref="A5:A45" si="2">A4+1</f>
        <v>3</v>
      </c>
      <c r="B5" s="153"/>
      <c r="C5" s="153"/>
      <c r="D5" s="154"/>
      <c r="E5" s="154"/>
      <c r="F5" s="117"/>
      <c r="G5" s="104" t="str">
        <f t="shared" si="0"/>
        <v/>
      </c>
      <c r="H5" s="117"/>
      <c r="I5" s="117"/>
      <c r="J5" s="104" t="str">
        <f t="shared" si="1"/>
        <v/>
      </c>
      <c r="K5" s="118"/>
      <c r="L5" s="117"/>
      <c r="M5" s="226"/>
      <c r="N5" s="116" t="s">
        <v>114</v>
      </c>
      <c r="O5" s="105">
        <f>COUNTIF($B$3:$B$45,$N5)</f>
        <v>0</v>
      </c>
      <c r="P5" s="114"/>
      <c r="Q5" s="225"/>
    </row>
    <row r="6" spans="1:17" x14ac:dyDescent="0.5">
      <c r="A6" s="113">
        <f t="shared" si="2"/>
        <v>4</v>
      </c>
      <c r="B6" s="153"/>
      <c r="C6" s="153"/>
      <c r="D6" s="154"/>
      <c r="E6" s="154"/>
      <c r="F6" s="117"/>
      <c r="G6" s="104" t="str">
        <f t="shared" si="0"/>
        <v/>
      </c>
      <c r="H6" s="117"/>
      <c r="I6" s="117"/>
      <c r="J6" s="104" t="str">
        <f t="shared" si="1"/>
        <v/>
      </c>
      <c r="K6" s="118"/>
      <c r="L6" s="117"/>
      <c r="M6" s="226"/>
      <c r="N6" s="108" t="s">
        <v>115</v>
      </c>
      <c r="O6" s="100">
        <f>COUNTIF($B$3:$B$45,$N6)</f>
        <v>0</v>
      </c>
      <c r="P6" s="121"/>
      <c r="Q6" s="225"/>
    </row>
    <row r="7" spans="1:17" x14ac:dyDescent="0.5">
      <c r="A7" s="113">
        <f t="shared" si="2"/>
        <v>5</v>
      </c>
      <c r="B7" s="153"/>
      <c r="C7" s="153"/>
      <c r="D7" s="154"/>
      <c r="E7" s="154"/>
      <c r="F7" s="117"/>
      <c r="G7" s="104" t="str">
        <f t="shared" si="0"/>
        <v/>
      </c>
      <c r="H7" s="117"/>
      <c r="I7" s="117"/>
      <c r="J7" s="104" t="str">
        <f t="shared" si="1"/>
        <v/>
      </c>
      <c r="K7" s="118"/>
      <c r="L7" s="117"/>
      <c r="M7" s="227" t="s">
        <v>62</v>
      </c>
      <c r="N7" s="109" t="s">
        <v>67</v>
      </c>
      <c r="O7" s="106">
        <f>COUNTIF($J$3:$J$45,$N7)</f>
        <v>0</v>
      </c>
      <c r="P7" s="120"/>
      <c r="Q7" s="120"/>
    </row>
    <row r="8" spans="1:17" x14ac:dyDescent="0.5">
      <c r="A8" s="113">
        <f t="shared" si="2"/>
        <v>6</v>
      </c>
      <c r="B8" s="153"/>
      <c r="C8" s="153"/>
      <c r="D8" s="154"/>
      <c r="E8" s="154"/>
      <c r="F8" s="117"/>
      <c r="G8" s="104" t="str">
        <f t="shared" si="0"/>
        <v/>
      </c>
      <c r="H8" s="117"/>
      <c r="I8" s="117"/>
      <c r="J8" s="104" t="str">
        <f t="shared" si="1"/>
        <v/>
      </c>
      <c r="K8" s="118"/>
      <c r="L8" s="117"/>
      <c r="M8" s="227"/>
      <c r="N8" s="109" t="s">
        <v>68</v>
      </c>
      <c r="O8" s="106">
        <f>COUNTIF($J$3:$J$45,$N8)</f>
        <v>0</v>
      </c>
      <c r="P8" s="114"/>
      <c r="Q8" s="114"/>
    </row>
    <row r="9" spans="1:17" x14ac:dyDescent="0.5">
      <c r="A9" s="113">
        <f t="shared" si="2"/>
        <v>7</v>
      </c>
      <c r="B9" s="153"/>
      <c r="C9" s="153"/>
      <c r="D9" s="154"/>
      <c r="E9" s="154"/>
      <c r="F9" s="117"/>
      <c r="G9" s="104" t="str">
        <f t="shared" si="0"/>
        <v/>
      </c>
      <c r="H9" s="117"/>
      <c r="I9" s="117"/>
      <c r="J9" s="104" t="str">
        <f t="shared" si="1"/>
        <v/>
      </c>
      <c r="K9" s="118"/>
      <c r="L9" s="117"/>
      <c r="M9" s="227"/>
      <c r="N9" s="109" t="s">
        <v>69</v>
      </c>
      <c r="O9" s="106">
        <f>COUNTIF($J$3:$J$45,$N9)</f>
        <v>0</v>
      </c>
      <c r="P9" s="114"/>
      <c r="Q9" s="114"/>
    </row>
    <row r="10" spans="1:17" x14ac:dyDescent="0.5">
      <c r="A10" s="113">
        <f t="shared" si="2"/>
        <v>8</v>
      </c>
      <c r="B10" s="153"/>
      <c r="C10" s="153"/>
      <c r="D10" s="154"/>
      <c r="E10" s="154"/>
      <c r="F10" s="117"/>
      <c r="G10" s="104" t="str">
        <f t="shared" si="0"/>
        <v/>
      </c>
      <c r="H10" s="117"/>
      <c r="I10" s="117"/>
      <c r="J10" s="104" t="str">
        <f t="shared" si="1"/>
        <v/>
      </c>
      <c r="K10" s="118"/>
      <c r="L10" s="117"/>
      <c r="M10" s="227"/>
      <c r="N10" s="110" t="s">
        <v>70</v>
      </c>
      <c r="O10" s="107">
        <f>COUNTIF($J$3:$J$45,$N10)</f>
        <v>0</v>
      </c>
      <c r="P10" s="121"/>
      <c r="Q10" s="121"/>
    </row>
    <row r="11" spans="1:17" x14ac:dyDescent="0.5">
      <c r="A11" s="113">
        <f t="shared" si="2"/>
        <v>9</v>
      </c>
      <c r="B11" s="153"/>
      <c r="C11" s="153"/>
      <c r="D11" s="154"/>
      <c r="E11" s="154"/>
      <c r="F11" s="117"/>
      <c r="G11" s="104" t="str">
        <f t="shared" si="0"/>
        <v/>
      </c>
      <c r="H11" s="117"/>
      <c r="I11" s="117"/>
      <c r="J11" s="104" t="str">
        <f t="shared" si="1"/>
        <v/>
      </c>
      <c r="K11" s="118"/>
      <c r="L11" s="117"/>
      <c r="M11" s="226" t="s">
        <v>39</v>
      </c>
      <c r="N11" s="109" t="s">
        <v>60</v>
      </c>
      <c r="O11" s="138">
        <f>COUNTIF($C$3:$C$45,$N11)</f>
        <v>0</v>
      </c>
      <c r="P11" s="26">
        <f>O11/2</f>
        <v>0</v>
      </c>
      <c r="Q11" s="119">
        <f>'JEC Entry Form'!G45</f>
        <v>0</v>
      </c>
    </row>
    <row r="12" spans="1:17" x14ac:dyDescent="0.5">
      <c r="A12" s="113">
        <f t="shared" si="2"/>
        <v>10</v>
      </c>
      <c r="B12" s="153"/>
      <c r="C12" s="153"/>
      <c r="D12" s="154"/>
      <c r="E12" s="154"/>
      <c r="F12" s="117"/>
      <c r="G12" s="104" t="str">
        <f t="shared" si="0"/>
        <v/>
      </c>
      <c r="H12" s="117"/>
      <c r="I12" s="117"/>
      <c r="J12" s="104" t="str">
        <f t="shared" si="1"/>
        <v/>
      </c>
      <c r="K12" s="118"/>
      <c r="L12" s="117"/>
      <c r="M12" s="226"/>
      <c r="N12" s="110" t="s">
        <v>61</v>
      </c>
      <c r="O12" s="107">
        <f>COUNTIF($C$3:$C$45,$N12)</f>
        <v>0</v>
      </c>
      <c r="P12" s="121">
        <f>O12</f>
        <v>0</v>
      </c>
      <c r="Q12" s="163">
        <f>'JEC Entry Form'!H45</f>
        <v>0</v>
      </c>
    </row>
    <row r="13" spans="1:17" x14ac:dyDescent="0.5">
      <c r="A13" s="113">
        <f t="shared" si="2"/>
        <v>11</v>
      </c>
      <c r="B13" s="153"/>
      <c r="C13" s="153"/>
      <c r="D13" s="154"/>
      <c r="E13" s="154"/>
      <c r="F13" s="117"/>
      <c r="G13" s="104" t="str">
        <f t="shared" si="0"/>
        <v/>
      </c>
      <c r="H13" s="117"/>
      <c r="I13" s="117"/>
      <c r="J13" s="104" t="str">
        <f t="shared" si="1"/>
        <v/>
      </c>
      <c r="K13" s="118"/>
      <c r="L13" s="117"/>
      <c r="M13" s="165"/>
      <c r="N13" s="166" t="s">
        <v>145</v>
      </c>
      <c r="O13" s="167">
        <f>COUNTA($L$3:$L$45)</f>
        <v>0</v>
      </c>
      <c r="P13" s="168"/>
      <c r="Q13" s="169">
        <f>'JEC Entry Form'!D48</f>
        <v>0</v>
      </c>
    </row>
    <row r="14" spans="1:17" ht="15.75" customHeight="1" x14ac:dyDescent="0.5">
      <c r="A14" s="113">
        <f t="shared" si="2"/>
        <v>12</v>
      </c>
      <c r="B14" s="153"/>
      <c r="C14" s="153"/>
      <c r="D14" s="154"/>
      <c r="E14" s="154"/>
      <c r="F14" s="117"/>
      <c r="G14" s="104" t="str">
        <f t="shared" si="0"/>
        <v/>
      </c>
      <c r="H14" s="117"/>
      <c r="I14" s="117"/>
      <c r="J14" s="104" t="str">
        <f t="shared" si="1"/>
        <v/>
      </c>
      <c r="K14" s="118"/>
      <c r="L14" s="117"/>
    </row>
    <row r="15" spans="1:17" x14ac:dyDescent="0.5">
      <c r="A15" s="113">
        <f t="shared" si="2"/>
        <v>13</v>
      </c>
      <c r="B15" s="153"/>
      <c r="C15" s="153"/>
      <c r="D15" s="154"/>
      <c r="E15" s="154"/>
      <c r="F15" s="117"/>
      <c r="G15" s="104" t="str">
        <f t="shared" si="0"/>
        <v/>
      </c>
      <c r="H15" s="117"/>
      <c r="I15" s="117"/>
      <c r="J15" s="104" t="str">
        <f t="shared" si="1"/>
        <v/>
      </c>
      <c r="K15" s="118"/>
      <c r="L15" s="117"/>
    </row>
    <row r="16" spans="1:17" ht="15.75" customHeight="1" x14ac:dyDescent="0.5">
      <c r="A16" s="113">
        <f t="shared" si="2"/>
        <v>14</v>
      </c>
      <c r="B16" s="153"/>
      <c r="C16" s="153"/>
      <c r="D16" s="154"/>
      <c r="E16" s="154"/>
      <c r="F16" s="117"/>
      <c r="G16" s="104" t="str">
        <f t="shared" si="0"/>
        <v/>
      </c>
      <c r="H16" s="117"/>
      <c r="I16" s="117"/>
      <c r="J16" s="104" t="str">
        <f t="shared" si="1"/>
        <v/>
      </c>
      <c r="K16" s="118"/>
      <c r="L16" s="117"/>
      <c r="N16" s="220" t="s">
        <v>137</v>
      </c>
      <c r="O16" s="221"/>
      <c r="P16" s="221"/>
      <c r="Q16" s="221"/>
    </row>
    <row r="17" spans="1:17" x14ac:dyDescent="0.5">
      <c r="A17" s="113">
        <f t="shared" si="2"/>
        <v>15</v>
      </c>
      <c r="B17" s="153"/>
      <c r="C17" s="153"/>
      <c r="D17" s="154"/>
      <c r="E17" s="154"/>
      <c r="F17" s="117"/>
      <c r="G17" s="104" t="str">
        <f t="shared" si="0"/>
        <v/>
      </c>
      <c r="H17" s="117"/>
      <c r="I17" s="117"/>
      <c r="J17" s="104" t="str">
        <f t="shared" si="1"/>
        <v/>
      </c>
      <c r="K17" s="118"/>
      <c r="L17" s="117"/>
      <c r="N17" s="222"/>
      <c r="O17" s="223"/>
      <c r="P17" s="223"/>
      <c r="Q17" s="223"/>
    </row>
    <row r="18" spans="1:17" x14ac:dyDescent="0.5">
      <c r="A18" s="113">
        <f t="shared" si="2"/>
        <v>16</v>
      </c>
      <c r="B18" s="153"/>
      <c r="C18" s="153"/>
      <c r="D18" s="154"/>
      <c r="E18" s="154"/>
      <c r="F18" s="117"/>
      <c r="G18" s="104" t="str">
        <f t="shared" si="0"/>
        <v/>
      </c>
      <c r="H18" s="117"/>
      <c r="I18" s="117"/>
      <c r="J18" s="104" t="str">
        <f t="shared" si="1"/>
        <v/>
      </c>
      <c r="K18" s="118"/>
      <c r="L18" s="117"/>
      <c r="N18" s="222"/>
      <c r="O18" s="223"/>
      <c r="P18" s="223"/>
      <c r="Q18" s="223"/>
    </row>
    <row r="19" spans="1:17" x14ac:dyDescent="0.5">
      <c r="A19" s="113">
        <f t="shared" si="2"/>
        <v>17</v>
      </c>
      <c r="B19" s="153"/>
      <c r="C19" s="153"/>
      <c r="D19" s="154"/>
      <c r="E19" s="154"/>
      <c r="F19" s="117"/>
      <c r="G19" s="104" t="str">
        <f t="shared" si="0"/>
        <v/>
      </c>
      <c r="H19" s="117"/>
      <c r="I19" s="117"/>
      <c r="J19" s="104" t="str">
        <f t="shared" si="1"/>
        <v/>
      </c>
      <c r="K19" s="118"/>
      <c r="L19" s="117"/>
      <c r="N19" s="222"/>
      <c r="O19" s="223"/>
      <c r="P19" s="223"/>
      <c r="Q19" s="223"/>
    </row>
    <row r="20" spans="1:17" x14ac:dyDescent="0.5">
      <c r="A20" s="113">
        <f t="shared" si="2"/>
        <v>18</v>
      </c>
      <c r="B20" s="153"/>
      <c r="C20" s="153"/>
      <c r="D20" s="154"/>
      <c r="E20" s="154"/>
      <c r="F20" s="117"/>
      <c r="G20" s="104" t="str">
        <f t="shared" si="0"/>
        <v/>
      </c>
      <c r="H20" s="117"/>
      <c r="I20" s="117"/>
      <c r="J20" s="104" t="str">
        <f t="shared" si="1"/>
        <v/>
      </c>
      <c r="K20" s="118"/>
      <c r="L20" s="117"/>
      <c r="N20" s="222"/>
      <c r="O20" s="223"/>
      <c r="P20" s="223"/>
      <c r="Q20" s="223"/>
    </row>
    <row r="21" spans="1:17" x14ac:dyDescent="0.5">
      <c r="A21" s="113">
        <f t="shared" si="2"/>
        <v>19</v>
      </c>
      <c r="B21" s="153"/>
      <c r="C21" s="153"/>
      <c r="D21" s="154"/>
      <c r="E21" s="154"/>
      <c r="F21" s="117"/>
      <c r="G21" s="104" t="str">
        <f t="shared" si="0"/>
        <v/>
      </c>
      <c r="H21" s="117"/>
      <c r="I21" s="117"/>
      <c r="J21" s="104" t="str">
        <f t="shared" si="1"/>
        <v/>
      </c>
      <c r="K21" s="118"/>
      <c r="L21" s="117"/>
      <c r="N21" s="222"/>
      <c r="O21" s="223"/>
      <c r="P21" s="223"/>
      <c r="Q21" s="223"/>
    </row>
    <row r="22" spans="1:17" x14ac:dyDescent="0.5">
      <c r="A22" s="113">
        <f t="shared" si="2"/>
        <v>20</v>
      </c>
      <c r="B22" s="153"/>
      <c r="C22" s="153"/>
      <c r="D22" s="154"/>
      <c r="E22" s="154"/>
      <c r="F22" s="117"/>
      <c r="G22" s="104" t="str">
        <f t="shared" si="0"/>
        <v/>
      </c>
      <c r="H22" s="117"/>
      <c r="I22" s="117"/>
      <c r="J22" s="104" t="str">
        <f t="shared" si="1"/>
        <v/>
      </c>
      <c r="K22" s="118"/>
      <c r="L22" s="117"/>
      <c r="N22" s="222"/>
      <c r="O22" s="223"/>
      <c r="P22" s="223"/>
      <c r="Q22" s="223"/>
    </row>
    <row r="23" spans="1:17" x14ac:dyDescent="0.5">
      <c r="A23" s="113">
        <f t="shared" si="2"/>
        <v>21</v>
      </c>
      <c r="B23" s="153"/>
      <c r="C23" s="153"/>
      <c r="D23" s="154"/>
      <c r="E23" s="154"/>
      <c r="F23" s="117"/>
      <c r="G23" s="104" t="str">
        <f t="shared" si="0"/>
        <v/>
      </c>
      <c r="H23" s="117"/>
      <c r="I23" s="117"/>
      <c r="J23" s="104" t="str">
        <f t="shared" si="1"/>
        <v/>
      </c>
      <c r="K23" s="118"/>
      <c r="L23" s="117"/>
      <c r="N23" s="222"/>
      <c r="O23" s="223"/>
      <c r="P23" s="223"/>
      <c r="Q23" s="223"/>
    </row>
    <row r="24" spans="1:17" x14ac:dyDescent="0.5">
      <c r="A24" s="113">
        <f t="shared" si="2"/>
        <v>22</v>
      </c>
      <c r="B24" s="153"/>
      <c r="C24" s="153"/>
      <c r="D24" s="154"/>
      <c r="E24" s="154"/>
      <c r="F24" s="117"/>
      <c r="G24" s="104" t="str">
        <f t="shared" si="0"/>
        <v/>
      </c>
      <c r="H24" s="117"/>
      <c r="I24" s="117"/>
      <c r="J24" s="104" t="str">
        <f t="shared" si="1"/>
        <v/>
      </c>
      <c r="K24" s="118"/>
      <c r="L24" s="117"/>
      <c r="N24" s="222"/>
      <c r="O24" s="223"/>
      <c r="P24" s="223"/>
      <c r="Q24" s="223"/>
    </row>
    <row r="25" spans="1:17" x14ac:dyDescent="0.5">
      <c r="A25" s="113">
        <f t="shared" si="2"/>
        <v>23</v>
      </c>
      <c r="B25" s="153"/>
      <c r="C25" s="153"/>
      <c r="D25" s="154"/>
      <c r="E25" s="154"/>
      <c r="F25" s="117"/>
      <c r="G25" s="104" t="str">
        <f t="shared" si="0"/>
        <v/>
      </c>
      <c r="H25" s="117"/>
      <c r="I25" s="117"/>
      <c r="J25" s="104" t="str">
        <f t="shared" si="1"/>
        <v/>
      </c>
      <c r="K25" s="118"/>
      <c r="L25" s="117"/>
      <c r="N25" s="222"/>
      <c r="O25" s="223"/>
      <c r="P25" s="223"/>
      <c r="Q25" s="223"/>
    </row>
    <row r="26" spans="1:17" x14ac:dyDescent="0.5">
      <c r="A26" s="113">
        <f t="shared" si="2"/>
        <v>24</v>
      </c>
      <c r="B26" s="153"/>
      <c r="C26" s="153"/>
      <c r="D26" s="154"/>
      <c r="E26" s="154"/>
      <c r="F26" s="117"/>
      <c r="G26" s="104" t="str">
        <f t="shared" si="0"/>
        <v/>
      </c>
      <c r="H26" s="117"/>
      <c r="I26" s="117"/>
      <c r="J26" s="104" t="str">
        <f t="shared" si="1"/>
        <v/>
      </c>
      <c r="K26" s="118"/>
      <c r="L26" s="117"/>
      <c r="N26" s="222"/>
      <c r="O26" s="223"/>
      <c r="P26" s="223"/>
      <c r="Q26" s="223"/>
    </row>
    <row r="27" spans="1:17" x14ac:dyDescent="0.5">
      <c r="A27" s="113">
        <f t="shared" si="2"/>
        <v>25</v>
      </c>
      <c r="B27" s="153"/>
      <c r="C27" s="153"/>
      <c r="D27" s="154"/>
      <c r="E27" s="154"/>
      <c r="F27" s="117"/>
      <c r="G27" s="104" t="str">
        <f t="shared" si="0"/>
        <v/>
      </c>
      <c r="H27" s="117"/>
      <c r="I27" s="117"/>
      <c r="J27" s="104" t="str">
        <f t="shared" si="1"/>
        <v/>
      </c>
      <c r="K27" s="118"/>
      <c r="L27" s="117"/>
      <c r="N27" s="222"/>
      <c r="O27" s="223"/>
      <c r="P27" s="223"/>
      <c r="Q27" s="223"/>
    </row>
    <row r="28" spans="1:17" x14ac:dyDescent="0.5">
      <c r="A28" s="113">
        <f t="shared" si="2"/>
        <v>26</v>
      </c>
      <c r="B28" s="153"/>
      <c r="C28" s="153"/>
      <c r="D28" s="154"/>
      <c r="E28" s="154"/>
      <c r="F28" s="117"/>
      <c r="G28" s="104" t="str">
        <f t="shared" si="0"/>
        <v/>
      </c>
      <c r="H28" s="117"/>
      <c r="I28" s="117"/>
      <c r="J28" s="104" t="str">
        <f t="shared" si="1"/>
        <v/>
      </c>
      <c r="K28" s="118"/>
      <c r="L28" s="117"/>
      <c r="N28" s="222"/>
      <c r="O28" s="223"/>
      <c r="P28" s="223"/>
      <c r="Q28" s="223"/>
    </row>
    <row r="29" spans="1:17" x14ac:dyDescent="0.5">
      <c r="A29" s="113">
        <f t="shared" si="2"/>
        <v>27</v>
      </c>
      <c r="B29" s="153"/>
      <c r="C29" s="153"/>
      <c r="D29" s="154"/>
      <c r="E29" s="154"/>
      <c r="F29" s="117"/>
      <c r="G29" s="104" t="str">
        <f t="shared" si="0"/>
        <v/>
      </c>
      <c r="H29" s="117"/>
      <c r="I29" s="117"/>
      <c r="J29" s="104" t="str">
        <f t="shared" si="1"/>
        <v/>
      </c>
      <c r="K29" s="118"/>
      <c r="L29" s="117"/>
      <c r="N29" s="222"/>
      <c r="O29" s="223"/>
      <c r="P29" s="223"/>
      <c r="Q29" s="223"/>
    </row>
    <row r="30" spans="1:17" x14ac:dyDescent="0.5">
      <c r="A30" s="113">
        <f t="shared" si="2"/>
        <v>28</v>
      </c>
      <c r="B30" s="153"/>
      <c r="C30" s="153"/>
      <c r="D30" s="154"/>
      <c r="E30" s="154"/>
      <c r="F30" s="117"/>
      <c r="G30" s="104" t="str">
        <f t="shared" si="0"/>
        <v/>
      </c>
      <c r="H30" s="117"/>
      <c r="I30" s="117"/>
      <c r="J30" s="104" t="str">
        <f t="shared" si="1"/>
        <v/>
      </c>
      <c r="K30" s="118"/>
      <c r="L30" s="117"/>
      <c r="N30" s="222"/>
      <c r="O30" s="223"/>
      <c r="P30" s="223"/>
      <c r="Q30" s="223"/>
    </row>
    <row r="31" spans="1:17" x14ac:dyDescent="0.5">
      <c r="A31" s="113">
        <f t="shared" si="2"/>
        <v>29</v>
      </c>
      <c r="B31" s="153"/>
      <c r="C31" s="153"/>
      <c r="D31" s="154"/>
      <c r="E31" s="154"/>
      <c r="F31" s="117"/>
      <c r="G31" s="104" t="str">
        <f t="shared" si="0"/>
        <v/>
      </c>
      <c r="H31" s="117"/>
      <c r="I31" s="117"/>
      <c r="J31" s="104" t="str">
        <f t="shared" si="1"/>
        <v/>
      </c>
      <c r="K31" s="118"/>
      <c r="L31" s="117"/>
      <c r="N31" s="222"/>
      <c r="O31" s="223"/>
      <c r="P31" s="223"/>
      <c r="Q31" s="223"/>
    </row>
    <row r="32" spans="1:17" x14ac:dyDescent="0.5">
      <c r="A32" s="113">
        <f t="shared" si="2"/>
        <v>30</v>
      </c>
      <c r="B32" s="153"/>
      <c r="C32" s="153"/>
      <c r="D32" s="154"/>
      <c r="E32" s="154"/>
      <c r="F32" s="117"/>
      <c r="G32" s="104" t="str">
        <f t="shared" si="0"/>
        <v/>
      </c>
      <c r="H32" s="117"/>
      <c r="I32" s="117"/>
      <c r="J32" s="104" t="str">
        <f t="shared" si="1"/>
        <v/>
      </c>
      <c r="K32" s="118"/>
      <c r="L32" s="117"/>
      <c r="N32" s="222"/>
      <c r="O32" s="223"/>
      <c r="P32" s="223"/>
      <c r="Q32" s="223"/>
    </row>
    <row r="33" spans="1:12" hidden="1" x14ac:dyDescent="0.5">
      <c r="A33" s="113">
        <f t="shared" si="2"/>
        <v>31</v>
      </c>
      <c r="B33" s="153"/>
      <c r="C33" s="153"/>
      <c r="D33" s="154"/>
      <c r="E33" s="154"/>
      <c r="F33" s="117"/>
      <c r="G33" s="104" t="str">
        <f t="shared" si="0"/>
        <v/>
      </c>
      <c r="H33" s="117"/>
      <c r="I33" s="117"/>
      <c r="J33" s="104" t="str">
        <f t="shared" si="1"/>
        <v/>
      </c>
      <c r="K33" s="118"/>
      <c r="L33" s="117"/>
    </row>
    <row r="34" spans="1:12" hidden="1" x14ac:dyDescent="0.5">
      <c r="A34" s="113">
        <f t="shared" si="2"/>
        <v>32</v>
      </c>
      <c r="B34" s="153"/>
      <c r="C34" s="153"/>
      <c r="D34" s="154"/>
      <c r="E34" s="154"/>
      <c r="F34" s="117"/>
      <c r="G34" s="104" t="str">
        <f t="shared" si="0"/>
        <v/>
      </c>
      <c r="H34" s="117"/>
      <c r="I34" s="117"/>
      <c r="J34" s="104" t="str">
        <f t="shared" si="1"/>
        <v/>
      </c>
      <c r="K34" s="118"/>
      <c r="L34" s="117"/>
    </row>
    <row r="35" spans="1:12" hidden="1" x14ac:dyDescent="0.5">
      <c r="A35" s="113">
        <f t="shared" si="2"/>
        <v>33</v>
      </c>
      <c r="B35" s="153"/>
      <c r="C35" s="153"/>
      <c r="D35" s="154"/>
      <c r="E35" s="154"/>
      <c r="F35" s="117"/>
      <c r="G35" s="104" t="str">
        <f t="shared" si="0"/>
        <v/>
      </c>
      <c r="H35" s="117"/>
      <c r="I35" s="117"/>
      <c r="J35" s="104" t="str">
        <f t="shared" si="1"/>
        <v/>
      </c>
      <c r="K35" s="118"/>
      <c r="L35" s="117"/>
    </row>
    <row r="36" spans="1:12" hidden="1" x14ac:dyDescent="0.5">
      <c r="A36" s="113">
        <f t="shared" si="2"/>
        <v>34</v>
      </c>
      <c r="B36" s="153"/>
      <c r="C36" s="153"/>
      <c r="D36" s="154"/>
      <c r="E36" s="154"/>
      <c r="F36" s="117"/>
      <c r="G36" s="104" t="str">
        <f t="shared" si="0"/>
        <v/>
      </c>
      <c r="H36" s="117"/>
      <c r="I36" s="117"/>
      <c r="J36" s="104" t="str">
        <f t="shared" si="1"/>
        <v/>
      </c>
      <c r="K36" s="118"/>
      <c r="L36" s="117"/>
    </row>
    <row r="37" spans="1:12" hidden="1" x14ac:dyDescent="0.5">
      <c r="A37" s="113">
        <f t="shared" si="2"/>
        <v>35</v>
      </c>
      <c r="B37" s="153"/>
      <c r="C37" s="153"/>
      <c r="D37" s="154"/>
      <c r="E37" s="154"/>
      <c r="F37" s="117"/>
      <c r="G37" s="104" t="str">
        <f t="shared" si="0"/>
        <v/>
      </c>
      <c r="H37" s="117"/>
      <c r="I37" s="117"/>
      <c r="J37" s="104" t="str">
        <f t="shared" si="1"/>
        <v/>
      </c>
      <c r="K37" s="118"/>
      <c r="L37" s="117"/>
    </row>
    <row r="38" spans="1:12" hidden="1" x14ac:dyDescent="0.5">
      <c r="A38" s="113">
        <f t="shared" si="2"/>
        <v>36</v>
      </c>
      <c r="B38" s="153"/>
      <c r="C38" s="153"/>
      <c r="D38" s="154"/>
      <c r="E38" s="154"/>
      <c r="F38" s="117"/>
      <c r="G38" s="104" t="str">
        <f t="shared" si="0"/>
        <v/>
      </c>
      <c r="H38" s="117"/>
      <c r="I38" s="117"/>
      <c r="J38" s="104" t="str">
        <f t="shared" si="1"/>
        <v/>
      </c>
      <c r="K38" s="118"/>
      <c r="L38" s="117"/>
    </row>
    <row r="39" spans="1:12" hidden="1" x14ac:dyDescent="0.5">
      <c r="A39" s="113">
        <f t="shared" si="2"/>
        <v>37</v>
      </c>
      <c r="B39" s="153"/>
      <c r="C39" s="153"/>
      <c r="D39" s="154"/>
      <c r="E39" s="154"/>
      <c r="F39" s="117"/>
      <c r="G39" s="104" t="str">
        <f t="shared" si="0"/>
        <v/>
      </c>
      <c r="H39" s="117"/>
      <c r="I39" s="117"/>
      <c r="J39" s="104" t="str">
        <f t="shared" si="1"/>
        <v/>
      </c>
      <c r="K39" s="118"/>
      <c r="L39" s="117"/>
    </row>
    <row r="40" spans="1:12" hidden="1" x14ac:dyDescent="0.5">
      <c r="A40" s="113">
        <f t="shared" si="2"/>
        <v>38</v>
      </c>
      <c r="B40" s="153"/>
      <c r="C40" s="153"/>
      <c r="D40" s="154"/>
      <c r="E40" s="154"/>
      <c r="F40" s="117"/>
      <c r="G40" s="104" t="str">
        <f t="shared" si="0"/>
        <v/>
      </c>
      <c r="H40" s="117"/>
      <c r="I40" s="117"/>
      <c r="J40" s="104" t="str">
        <f t="shared" si="1"/>
        <v/>
      </c>
      <c r="K40" s="118"/>
      <c r="L40" s="117"/>
    </row>
    <row r="41" spans="1:12" hidden="1" x14ac:dyDescent="0.5">
      <c r="A41" s="113">
        <f t="shared" si="2"/>
        <v>39</v>
      </c>
      <c r="B41" s="153"/>
      <c r="C41" s="153"/>
      <c r="D41" s="154"/>
      <c r="E41" s="154"/>
      <c r="F41" s="117"/>
      <c r="G41" s="104" t="str">
        <f t="shared" si="0"/>
        <v/>
      </c>
      <c r="H41" s="117"/>
      <c r="I41" s="117"/>
      <c r="J41" s="104" t="str">
        <f t="shared" si="1"/>
        <v/>
      </c>
      <c r="K41" s="118"/>
      <c r="L41" s="117"/>
    </row>
    <row r="42" spans="1:12" hidden="1" x14ac:dyDescent="0.5">
      <c r="A42" s="113">
        <f t="shared" si="2"/>
        <v>40</v>
      </c>
      <c r="B42" s="153"/>
      <c r="C42" s="153"/>
      <c r="D42" s="154"/>
      <c r="E42" s="154"/>
      <c r="F42" s="117"/>
      <c r="G42" s="104" t="str">
        <f t="shared" si="0"/>
        <v/>
      </c>
      <c r="H42" s="117"/>
      <c r="I42" s="117"/>
      <c r="J42" s="104" t="str">
        <f t="shared" si="1"/>
        <v/>
      </c>
      <c r="K42" s="118"/>
      <c r="L42" s="117"/>
    </row>
    <row r="43" spans="1:12" hidden="1" x14ac:dyDescent="0.5">
      <c r="A43" s="113">
        <f t="shared" si="2"/>
        <v>41</v>
      </c>
      <c r="B43" s="153"/>
      <c r="C43" s="153"/>
      <c r="D43" s="154"/>
      <c r="E43" s="154"/>
      <c r="F43" s="117"/>
      <c r="G43" s="104" t="str">
        <f t="shared" si="0"/>
        <v/>
      </c>
      <c r="H43" s="117"/>
      <c r="I43" s="117"/>
      <c r="J43" s="104" t="str">
        <f t="shared" si="1"/>
        <v/>
      </c>
      <c r="K43" s="118"/>
      <c r="L43" s="117"/>
    </row>
    <row r="44" spans="1:12" hidden="1" x14ac:dyDescent="0.5">
      <c r="A44" s="113">
        <f t="shared" si="2"/>
        <v>42</v>
      </c>
      <c r="B44" s="153"/>
      <c r="C44" s="153"/>
      <c r="D44" s="154"/>
      <c r="E44" s="154"/>
      <c r="F44" s="117"/>
      <c r="G44" s="104" t="str">
        <f t="shared" si="0"/>
        <v/>
      </c>
      <c r="H44" s="117"/>
      <c r="I44" s="117"/>
      <c r="J44" s="104" t="str">
        <f t="shared" si="1"/>
        <v/>
      </c>
      <c r="K44" s="118"/>
      <c r="L44" s="117"/>
    </row>
    <row r="45" spans="1:12" hidden="1" x14ac:dyDescent="0.5">
      <c r="A45" s="113">
        <f t="shared" si="2"/>
        <v>43</v>
      </c>
      <c r="B45" s="153"/>
      <c r="C45" s="153"/>
      <c r="D45" s="154"/>
      <c r="E45" s="154"/>
      <c r="F45" s="117"/>
      <c r="G45" s="104" t="str">
        <f t="shared" si="0"/>
        <v/>
      </c>
      <c r="H45" s="117"/>
      <c r="I45" s="117"/>
      <c r="J45" s="104" t="str">
        <f t="shared" si="1"/>
        <v/>
      </c>
      <c r="K45" s="118"/>
      <c r="L45" s="117"/>
    </row>
    <row r="46" spans="1:12" x14ac:dyDescent="0.5"/>
  </sheetData>
  <sheetProtection algorithmName="SHA-512" hashValue="gJMmX8juLphxUAUrog2KeKO6+PK/k+fO20o9TKujYcJC/LQUlwKcnqprX4k7dOg8FDdDtyIYCjb0HQOQygZpYw==" saltValue="GS9aSvGUcKvEVvAYatID6A==" spinCount="100000" sheet="1" objects="1" scenarios="1"/>
  <protectedRanges>
    <protectedRange sqref="N17:Q17" name="Contact"/>
  </protectedRanges>
  <mergeCells count="5">
    <mergeCell ref="N16:Q32"/>
    <mergeCell ref="Q4:Q6"/>
    <mergeCell ref="M3:M6"/>
    <mergeCell ref="M7:M10"/>
    <mergeCell ref="M11:M12"/>
  </mergeCells>
  <conditionalFormatting sqref="G3:G46">
    <cfRule type="expression" dxfId="6" priority="7">
      <formula>$G3&gt;$I3</formula>
    </cfRule>
  </conditionalFormatting>
  <conditionalFormatting sqref="K3:K45">
    <cfRule type="expression" dxfId="5" priority="2">
      <formula>L3="rent"</formula>
    </cfRule>
  </conditionalFormatting>
  <conditionalFormatting sqref="O13">
    <cfRule type="expression" dxfId="4" priority="1">
      <formula>$O13=$Q13</formula>
    </cfRule>
  </conditionalFormatting>
  <dataValidations count="5">
    <dataValidation type="list" allowBlank="1" showInputMessage="1" showErrorMessage="1" sqref="B3:B45" xr:uid="{277A0386-4A84-4CF7-BC0C-4656B8A4171E}">
      <formula1>function</formula1>
    </dataValidation>
    <dataValidation type="list" allowBlank="1" showInputMessage="1" showErrorMessage="1" sqref="C3:C45" xr:uid="{98DC8316-05F5-4578-96CE-6B2CDC5DF36C}">
      <formula1>room</formula1>
    </dataValidation>
    <dataValidation type="list" allowBlank="1" showInputMessage="1" showErrorMessage="1" sqref="H3:H45" xr:uid="{61D50FED-8BDE-427A-8B38-E0C02666CB5A}">
      <formula1>Gender</formula1>
    </dataValidation>
    <dataValidation type="list" allowBlank="1" showInputMessage="1" showErrorMessage="1" sqref="I3:I45 J33:J45" xr:uid="{57A29F85-B222-4884-B89B-A8CABBAF2259}">
      <formula1>class</formula1>
    </dataValidation>
    <dataValidation type="list" allowBlank="1" showInputMessage="1" showErrorMessage="1" sqref="L3:L45" xr:uid="{2C42E3C1-7E25-4B81-A0A3-7AB7A43AA535}">
      <formula1>rents</formula1>
    </dataValidation>
  </dataValidations>
  <pageMargins left="0.39370078740157483" right="0.39370078740157483" top="0.78740157480314965" bottom="0.39370078740157483" header="0.31496062992125984" footer="0.31496062992125984"/>
  <pageSetup paperSize="9" scale="96" orientation="landscape" verticalDpi="597" r:id="rId1"/>
  <headerFooter>
    <oddHeader>&amp;C&amp;"-,Fett"&amp;18JEC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27884-4A71-45BA-9CE8-FA88B54C12C6}">
  <sheetPr codeName="Tabelle6">
    <tabColor rgb="FFFFC000"/>
    <pageSetUpPr fitToPage="1"/>
  </sheetPr>
  <dimension ref="A1:N1048575"/>
  <sheetViews>
    <sheetView showGridLines="0" showRowColHeaders="0" showZeros="0" zoomScalePageLayoutView="150" workbookViewId="0">
      <pane ySplit="1" topLeftCell="A17" activePane="bottomLeft" state="frozen"/>
      <selection pane="bottomLeft" activeCell="C48" sqref="C48"/>
    </sheetView>
  </sheetViews>
  <sheetFormatPr baseColWidth="10" defaultColWidth="0" defaultRowHeight="15.75" zeroHeight="1" x14ac:dyDescent="0.5"/>
  <cols>
    <col min="1" max="1" width="14.25" style="19" customWidth="1"/>
    <col min="2" max="2" width="14.25" customWidth="1"/>
    <col min="3" max="8" width="12.9375" customWidth="1"/>
    <col min="9" max="9" width="14" customWidth="1"/>
    <col min="10" max="10" width="3.875" style="55" customWidth="1"/>
    <col min="11" max="12" width="2.4375" customWidth="1"/>
    <col min="13" max="14" width="0" hidden="1" customWidth="1"/>
    <col min="15" max="16384" width="11" hidden="1"/>
  </cols>
  <sheetData>
    <row r="1" spans="1:12" ht="28.9" thickBot="1" x14ac:dyDescent="0.9">
      <c r="A1" s="218" t="s">
        <v>18</v>
      </c>
      <c r="B1" s="218"/>
      <c r="C1" s="218"/>
      <c r="D1" s="218"/>
      <c r="E1" s="218"/>
      <c r="F1" s="218"/>
      <c r="G1" s="218"/>
      <c r="H1" s="218"/>
      <c r="I1" s="218"/>
      <c r="J1" s="49"/>
      <c r="K1" s="6"/>
      <c r="L1" s="7"/>
    </row>
    <row r="2" spans="1:12" ht="24" customHeight="1" x14ac:dyDescent="0.5">
      <c r="A2" s="18" t="s">
        <v>103</v>
      </c>
      <c r="C2" s="62" t="s">
        <v>19</v>
      </c>
      <c r="D2" s="62"/>
      <c r="E2" s="63"/>
      <c r="F2" s="63"/>
      <c r="G2" s="63"/>
      <c r="H2" s="64" t="s">
        <v>23</v>
      </c>
      <c r="I2" s="25">
        <f ca="1">TODAY()</f>
        <v>44538</v>
      </c>
      <c r="J2" s="50"/>
      <c r="K2" s="1"/>
      <c r="L2" s="8"/>
    </row>
    <row r="3" spans="1:12" s="66" customFormat="1" ht="17.25" customHeight="1" x14ac:dyDescent="0.5">
      <c r="A3" s="65" t="s">
        <v>104</v>
      </c>
      <c r="C3" s="219" t="s">
        <v>20</v>
      </c>
      <c r="D3" s="219"/>
      <c r="E3" s="219"/>
      <c r="F3" s="219"/>
      <c r="G3" s="219"/>
      <c r="H3" s="219"/>
      <c r="I3" s="67"/>
      <c r="J3" s="68"/>
      <c r="K3" s="67"/>
      <c r="L3" s="69"/>
    </row>
    <row r="4" spans="1:12" ht="9" customHeight="1" x14ac:dyDescent="0.5">
      <c r="A4" s="18"/>
      <c r="C4" s="18"/>
      <c r="D4" s="18"/>
      <c r="E4" s="1"/>
      <c r="F4" s="1"/>
      <c r="G4" s="1"/>
      <c r="H4" s="1"/>
      <c r="I4" s="1"/>
      <c r="J4" s="50"/>
      <c r="K4" s="1"/>
      <c r="L4" s="8"/>
    </row>
    <row r="5" spans="1:12" ht="18" x14ac:dyDescent="0.55000000000000004">
      <c r="A5" s="213" t="s">
        <v>12</v>
      </c>
      <c r="B5" s="214"/>
      <c r="C5" s="207" t="s">
        <v>101</v>
      </c>
      <c r="D5" s="208"/>
      <c r="E5" s="228" t="s">
        <v>124</v>
      </c>
      <c r="F5" s="229"/>
      <c r="G5" s="229"/>
      <c r="H5" s="230"/>
      <c r="I5" s="1"/>
      <c r="J5" s="50"/>
      <c r="K5" s="1"/>
      <c r="L5" s="8"/>
    </row>
    <row r="6" spans="1:12" x14ac:dyDescent="0.5">
      <c r="A6" s="45"/>
      <c r="B6" s="47"/>
      <c r="C6" s="207" t="s">
        <v>102</v>
      </c>
      <c r="D6" s="208"/>
      <c r="E6" s="228" t="s">
        <v>125</v>
      </c>
      <c r="F6" s="229"/>
      <c r="G6" s="229"/>
      <c r="H6" s="230"/>
      <c r="I6" s="1"/>
      <c r="J6" s="50"/>
      <c r="K6" s="1"/>
      <c r="L6" s="8"/>
    </row>
    <row r="7" spans="1:12" x14ac:dyDescent="0.5">
      <c r="A7" s="45"/>
      <c r="B7" s="47"/>
      <c r="C7" s="207" t="s">
        <v>105</v>
      </c>
      <c r="D7" s="208"/>
      <c r="E7" s="228" t="s">
        <v>128</v>
      </c>
      <c r="F7" s="229"/>
      <c r="G7" s="229"/>
      <c r="H7" s="230"/>
      <c r="I7" s="1"/>
      <c r="J7" s="50"/>
      <c r="K7" s="1"/>
      <c r="L7" s="8"/>
    </row>
    <row r="8" spans="1:12" x14ac:dyDescent="0.5">
      <c r="A8" s="45"/>
      <c r="B8" s="47"/>
      <c r="C8" s="207" t="s">
        <v>106</v>
      </c>
      <c r="D8" s="208"/>
      <c r="E8" s="231" t="s">
        <v>126</v>
      </c>
      <c r="F8" s="229"/>
      <c r="G8" s="229"/>
      <c r="H8" s="230"/>
      <c r="I8" s="1"/>
      <c r="J8" s="50"/>
      <c r="K8" s="1"/>
      <c r="L8" s="8"/>
    </row>
    <row r="9" spans="1:12" x14ac:dyDescent="0.5">
      <c r="A9" s="46"/>
      <c r="B9" s="48"/>
      <c r="C9" s="207" t="s">
        <v>107</v>
      </c>
      <c r="D9" s="208"/>
      <c r="E9" s="228" t="s">
        <v>127</v>
      </c>
      <c r="F9" s="229"/>
      <c r="G9" s="229"/>
      <c r="H9" s="230"/>
      <c r="I9" s="1"/>
      <c r="J9" s="50"/>
      <c r="K9" s="1"/>
      <c r="L9" s="8"/>
    </row>
    <row r="10" spans="1:12" ht="12.4" customHeight="1" x14ac:dyDescent="0.5">
      <c r="A10" s="18"/>
      <c r="C10" s="18"/>
      <c r="D10" s="18"/>
      <c r="E10" s="82"/>
      <c r="F10" s="82"/>
      <c r="G10" s="82"/>
      <c r="H10" s="82"/>
      <c r="I10" s="1"/>
      <c r="J10" s="50"/>
      <c r="K10" s="1"/>
      <c r="L10" s="8"/>
    </row>
    <row r="11" spans="1:12" ht="18.75" customHeight="1" x14ac:dyDescent="0.55000000000000004">
      <c r="A11" s="213" t="s">
        <v>13</v>
      </c>
      <c r="B11" s="214"/>
      <c r="C11" s="207" t="s">
        <v>108</v>
      </c>
      <c r="D11" s="208"/>
      <c r="E11" s="215"/>
      <c r="F11" s="216"/>
      <c r="G11" s="216"/>
      <c r="H11" s="217"/>
      <c r="I11" s="1"/>
      <c r="J11" s="50"/>
      <c r="K11" s="1"/>
      <c r="L11" s="8"/>
    </row>
    <row r="12" spans="1:12" ht="15.75" customHeight="1" x14ac:dyDescent="0.5">
      <c r="A12" s="45"/>
      <c r="B12" s="47"/>
      <c r="C12" s="207" t="s">
        <v>106</v>
      </c>
      <c r="D12" s="208"/>
      <c r="E12" s="215"/>
      <c r="F12" s="216"/>
      <c r="G12" s="216"/>
      <c r="H12" s="217"/>
      <c r="I12" s="1"/>
      <c r="J12" s="50"/>
      <c r="K12" s="1"/>
      <c r="L12" s="8"/>
    </row>
    <row r="13" spans="1:12" ht="15.75" customHeight="1" x14ac:dyDescent="0.5">
      <c r="A13" s="46"/>
      <c r="B13" s="48"/>
      <c r="C13" s="207" t="s">
        <v>109</v>
      </c>
      <c r="D13" s="208"/>
      <c r="E13" s="215"/>
      <c r="F13" s="216"/>
      <c r="G13" s="216"/>
      <c r="H13" s="217"/>
      <c r="I13" s="1"/>
      <c r="J13" s="50"/>
      <c r="K13" s="1"/>
      <c r="L13" s="8"/>
    </row>
    <row r="14" spans="1:12" ht="12" customHeight="1" x14ac:dyDescent="0.5">
      <c r="A14" s="18"/>
      <c r="C14" s="18"/>
      <c r="D14" s="18"/>
      <c r="E14" s="31"/>
      <c r="F14" s="31"/>
      <c r="G14" s="31"/>
      <c r="H14" s="18"/>
      <c r="I14" s="1"/>
      <c r="J14" s="50"/>
      <c r="K14" s="1"/>
      <c r="L14" s="8"/>
    </row>
    <row r="15" spans="1:12" ht="18" customHeight="1" x14ac:dyDescent="0.5">
      <c r="A15" s="201" t="s">
        <v>28</v>
      </c>
      <c r="B15" s="202"/>
      <c r="C15" s="207" t="s">
        <v>1</v>
      </c>
      <c r="D15" s="208"/>
      <c r="E15" s="83">
        <v>6</v>
      </c>
      <c r="F15" s="1"/>
      <c r="G15" s="1" t="s">
        <v>129</v>
      </c>
      <c r="H15" s="1"/>
      <c r="I15" s="1"/>
      <c r="J15" s="50"/>
      <c r="K15" s="1"/>
      <c r="L15" s="8"/>
    </row>
    <row r="16" spans="1:12" ht="15" customHeight="1" x14ac:dyDescent="0.5">
      <c r="A16" s="203"/>
      <c r="B16" s="204"/>
      <c r="C16" s="207" t="s">
        <v>2</v>
      </c>
      <c r="D16" s="208"/>
      <c r="E16" s="83">
        <v>4</v>
      </c>
      <c r="F16" s="1"/>
      <c r="G16" s="1" t="s">
        <v>130</v>
      </c>
      <c r="H16" s="1"/>
      <c r="I16" s="1"/>
      <c r="J16" s="50"/>
      <c r="K16" s="1"/>
      <c r="L16" s="8"/>
    </row>
    <row r="17" spans="1:12" ht="15" customHeight="1" x14ac:dyDescent="0.5">
      <c r="A17" s="203"/>
      <c r="B17" s="204"/>
      <c r="C17" s="207" t="s">
        <v>3</v>
      </c>
      <c r="D17" s="208"/>
      <c r="E17" s="83">
        <v>6</v>
      </c>
      <c r="F17" s="1"/>
      <c r="G17" s="1" t="s">
        <v>131</v>
      </c>
      <c r="H17" s="1"/>
      <c r="I17" s="1"/>
      <c r="J17" s="50"/>
      <c r="K17" s="1"/>
      <c r="L17" s="8"/>
    </row>
    <row r="18" spans="1:12" ht="15" customHeight="1" x14ac:dyDescent="0.5">
      <c r="A18" s="205"/>
      <c r="B18" s="206"/>
      <c r="C18" s="207" t="s">
        <v>4</v>
      </c>
      <c r="D18" s="208"/>
      <c r="E18" s="83">
        <v>6</v>
      </c>
      <c r="F18" s="74">
        <f>SUM($E15:$E18)</f>
        <v>22</v>
      </c>
      <c r="G18" s="1" t="s">
        <v>132</v>
      </c>
      <c r="I18" s="1"/>
      <c r="J18" s="50"/>
      <c r="K18" s="1"/>
      <c r="L18" s="8"/>
    </row>
    <row r="19" spans="1:12" ht="17.75" customHeight="1" x14ac:dyDescent="0.5">
      <c r="A19" s="209" t="s">
        <v>30</v>
      </c>
      <c r="B19" s="210"/>
      <c r="C19" s="207" t="s">
        <v>25</v>
      </c>
      <c r="D19" s="208"/>
      <c r="E19" s="83">
        <v>3</v>
      </c>
      <c r="F19" s="31"/>
      <c r="G19" s="31" t="s">
        <v>133</v>
      </c>
      <c r="H19" s="31"/>
      <c r="I19" s="1"/>
      <c r="J19" s="50"/>
      <c r="K19" s="1"/>
      <c r="L19" s="8"/>
    </row>
    <row r="20" spans="1:12" ht="17.75" customHeight="1" x14ac:dyDescent="0.5">
      <c r="A20" s="211"/>
      <c r="B20" s="212"/>
      <c r="C20" s="207" t="s">
        <v>26</v>
      </c>
      <c r="D20" s="208"/>
      <c r="E20" s="83">
        <v>4</v>
      </c>
      <c r="F20" s="74">
        <f>SUM($E19:$E20)</f>
        <v>7</v>
      </c>
      <c r="G20" s="31"/>
      <c r="H20" s="31"/>
      <c r="I20" s="1"/>
      <c r="J20" s="50"/>
      <c r="K20" s="1"/>
      <c r="L20" s="8"/>
    </row>
    <row r="21" spans="1:12" ht="15.75" customHeight="1" x14ac:dyDescent="0.5">
      <c r="A21" s="42" t="s">
        <v>0</v>
      </c>
      <c r="B21" s="81" t="s">
        <v>43</v>
      </c>
      <c r="C21" s="40" t="s">
        <v>79</v>
      </c>
      <c r="D21" s="40"/>
      <c r="E21" s="40"/>
      <c r="F21" s="40"/>
      <c r="G21" s="40"/>
      <c r="H21" s="40"/>
      <c r="I21" s="40"/>
      <c r="J21" s="50"/>
      <c r="K21" s="1"/>
      <c r="L21" s="8"/>
    </row>
    <row r="22" spans="1:12" ht="21.75" customHeight="1" x14ac:dyDescent="0.5">
      <c r="A22" s="42"/>
      <c r="C22" s="41" t="s">
        <v>27</v>
      </c>
      <c r="D22" s="41"/>
      <c r="E22" s="41"/>
      <c r="F22" s="41"/>
      <c r="G22" s="41"/>
      <c r="H22" s="41"/>
      <c r="I22" s="41"/>
      <c r="J22" s="50"/>
      <c r="K22" s="1"/>
      <c r="L22" s="8"/>
    </row>
    <row r="23" spans="1:12" ht="25.9" customHeight="1" x14ac:dyDescent="0.5">
      <c r="A23" s="190" t="s">
        <v>16</v>
      </c>
      <c r="B23" s="186"/>
      <c r="C23" s="3"/>
      <c r="D23" s="14"/>
      <c r="E23" s="14"/>
      <c r="F23" s="14"/>
      <c r="G23" s="14"/>
      <c r="H23" s="156">
        <f>plus_single*3</f>
        <v>60</v>
      </c>
      <c r="I23" s="14"/>
      <c r="J23" s="50"/>
      <c r="K23" s="1"/>
      <c r="L23" s="8"/>
    </row>
    <row r="24" spans="1:12" s="33" customFormat="1" ht="17.25" customHeight="1" x14ac:dyDescent="0.5">
      <c r="A24" s="191" t="s">
        <v>31</v>
      </c>
      <c r="B24" s="192"/>
      <c r="C24" s="77" t="s">
        <v>33</v>
      </c>
      <c r="D24" s="78">
        <v>44834</v>
      </c>
      <c r="E24" s="193" t="s">
        <v>24</v>
      </c>
      <c r="F24" s="193" t="s">
        <v>32</v>
      </c>
      <c r="G24" s="199" t="s">
        <v>37</v>
      </c>
      <c r="H24" s="199" t="s">
        <v>41</v>
      </c>
      <c r="I24" s="30"/>
      <c r="J24" s="51"/>
      <c r="K24" s="31"/>
      <c r="L24" s="32"/>
    </row>
    <row r="25" spans="1:12" s="36" customFormat="1" x14ac:dyDescent="0.5">
      <c r="A25" s="191"/>
      <c r="B25" s="192"/>
      <c r="C25" s="79" t="s">
        <v>34</v>
      </c>
      <c r="D25" s="80">
        <v>44837</v>
      </c>
      <c r="E25" s="194"/>
      <c r="F25" s="194"/>
      <c r="G25" s="200"/>
      <c r="H25" s="200"/>
      <c r="I25" s="27"/>
      <c r="J25" s="52" t="s">
        <v>39</v>
      </c>
      <c r="K25" s="34"/>
      <c r="L25" s="35"/>
    </row>
    <row r="26" spans="1:12" x14ac:dyDescent="0.5">
      <c r="A26" s="195" t="s">
        <v>17</v>
      </c>
      <c r="B26" s="196"/>
      <c r="C26" s="197"/>
      <c r="D26" s="16">
        <f>'JEC Entry Form'!D26</f>
        <v>315</v>
      </c>
      <c r="E26" s="84">
        <v>22</v>
      </c>
      <c r="F26" s="84">
        <v>3</v>
      </c>
      <c r="G26" s="84">
        <v>11</v>
      </c>
      <c r="H26" s="84">
        <v>3</v>
      </c>
      <c r="I26" s="98">
        <f>($E26+$F26)*$D26+$H26*$H$23</f>
        <v>8055</v>
      </c>
      <c r="J26" s="50">
        <f>IF(G26*2+H26-E26-F26=0,0,1)</f>
        <v>0</v>
      </c>
      <c r="K26" s="1"/>
      <c r="L26" s="8"/>
    </row>
    <row r="27" spans="1:12" x14ac:dyDescent="0.5">
      <c r="A27" s="195" t="s">
        <v>116</v>
      </c>
      <c r="B27" s="196"/>
      <c r="C27" s="197"/>
      <c r="D27" s="16">
        <f>'JEC Entry Form'!D27</f>
        <v>335</v>
      </c>
      <c r="E27" s="84"/>
      <c r="F27" s="84"/>
      <c r="G27" s="84"/>
      <c r="H27" s="84"/>
      <c r="I27" s="98">
        <f t="shared" ref="I27:I28" si="0">($E27+$F27)*$D27+$H27*$H$23</f>
        <v>0</v>
      </c>
      <c r="J27" s="50">
        <f t="shared" ref="J27:J28" si="1">IF(G27*2+H27-E27-F27=0,0,1)</f>
        <v>0</v>
      </c>
      <c r="K27" s="1"/>
      <c r="L27" s="8"/>
    </row>
    <row r="28" spans="1:12" ht="16.149999999999999" thickBot="1" x14ac:dyDescent="0.55000000000000004">
      <c r="A28" s="195" t="s">
        <v>117</v>
      </c>
      <c r="B28" s="196"/>
      <c r="C28" s="197"/>
      <c r="D28" s="16">
        <f>'JEC Entry Form'!D28</f>
        <v>355</v>
      </c>
      <c r="E28" s="85"/>
      <c r="F28" s="85"/>
      <c r="G28" s="85"/>
      <c r="H28" s="85"/>
      <c r="I28" s="98">
        <f t="shared" si="0"/>
        <v>0</v>
      </c>
      <c r="J28" s="50">
        <f t="shared" si="1"/>
        <v>0</v>
      </c>
      <c r="K28" s="1"/>
      <c r="L28" s="8"/>
    </row>
    <row r="29" spans="1:12" ht="16.149999999999999" thickBot="1" x14ac:dyDescent="0.55000000000000004">
      <c r="A29" s="21" t="s">
        <v>14</v>
      </c>
      <c r="C29" s="1"/>
      <c r="E29" s="141">
        <f>SUM(E26:E28)</f>
        <v>22</v>
      </c>
      <c r="F29" s="141">
        <f>SUM(F26:F28)</f>
        <v>3</v>
      </c>
      <c r="G29" s="75"/>
      <c r="H29" s="75"/>
      <c r="I29" s="59"/>
      <c r="J29" s="50"/>
      <c r="K29" s="1"/>
      <c r="L29" s="8"/>
    </row>
    <row r="30" spans="1:12" ht="16.149999999999999" thickBot="1" x14ac:dyDescent="0.55000000000000004">
      <c r="A30" s="21"/>
      <c r="C30" s="1"/>
      <c r="E30" s="183">
        <f>E29+F29</f>
        <v>25</v>
      </c>
      <c r="F30" s="184"/>
      <c r="G30" s="76">
        <f>SUM(G26:G28)</f>
        <v>11</v>
      </c>
      <c r="H30" s="76">
        <f>SUM(H26:H28)</f>
        <v>3</v>
      </c>
      <c r="I30" s="142">
        <f>SUM(I26:I29)</f>
        <v>8055</v>
      </c>
      <c r="J30" s="56">
        <f>SUM(J26:J29)</f>
        <v>0</v>
      </c>
      <c r="K30" s="17"/>
      <c r="L30" s="8"/>
    </row>
    <row r="31" spans="1:12" x14ac:dyDescent="0.5">
      <c r="A31" s="198" t="s">
        <v>36</v>
      </c>
      <c r="B31" s="198"/>
      <c r="C31" s="1"/>
      <c r="D31" s="28"/>
      <c r="E31" s="28"/>
      <c r="F31" s="38"/>
      <c r="G31" s="38"/>
      <c r="H31" s="39"/>
      <c r="I31" s="28"/>
      <c r="J31" s="53"/>
      <c r="K31" s="17"/>
      <c r="L31" s="8"/>
    </row>
    <row r="32" spans="1:12" x14ac:dyDescent="0.5">
      <c r="A32" s="128" t="s">
        <v>29</v>
      </c>
      <c r="B32" s="105"/>
      <c r="C32" s="129"/>
      <c r="D32" s="130"/>
      <c r="E32" s="130"/>
      <c r="F32" s="130"/>
      <c r="G32" s="130"/>
      <c r="H32" s="130"/>
      <c r="I32" s="28"/>
      <c r="J32" s="53"/>
      <c r="K32" s="17"/>
      <c r="L32" s="8"/>
    </row>
    <row r="33" spans="1:12" ht="22.15" customHeight="1" x14ac:dyDescent="0.5">
      <c r="A33" s="155" t="s">
        <v>47</v>
      </c>
      <c r="B33" s="105"/>
      <c r="C33" s="129"/>
      <c r="D33" s="161"/>
      <c r="E33" s="161"/>
      <c r="F33" s="161"/>
      <c r="G33" s="161"/>
      <c r="H33" s="161"/>
      <c r="I33" s="28"/>
      <c r="J33" s="53"/>
      <c r="K33" s="17"/>
      <c r="L33" s="8"/>
    </row>
    <row r="34" spans="1:12" x14ac:dyDescent="0.5">
      <c r="A34" s="188" t="s">
        <v>139</v>
      </c>
      <c r="B34" s="189"/>
      <c r="C34" s="100"/>
      <c r="D34" s="157"/>
      <c r="E34" s="158"/>
      <c r="F34" s="158"/>
      <c r="G34" s="139">
        <f>'JEC Entry Form'!G34</f>
        <v>70</v>
      </c>
      <c r="H34" s="158"/>
      <c r="I34" s="28"/>
      <c r="J34" s="53"/>
      <c r="K34" s="17"/>
      <c r="L34" s="8"/>
    </row>
    <row r="35" spans="1:12" x14ac:dyDescent="0.5">
      <c r="A35" s="182" t="s">
        <v>40</v>
      </c>
      <c r="B35" s="182"/>
      <c r="C35" s="99"/>
      <c r="D35" s="159"/>
      <c r="E35" s="160"/>
      <c r="F35" s="160"/>
      <c r="G35" s="139"/>
      <c r="H35" s="139">
        <f>'JEC Entry Form'!H35</f>
        <v>20</v>
      </c>
      <c r="I35" s="28"/>
      <c r="J35" s="53"/>
      <c r="K35" s="17"/>
      <c r="L35" s="8"/>
    </row>
    <row r="36" spans="1:12" x14ac:dyDescent="0.5">
      <c r="A36" s="182" t="s">
        <v>35</v>
      </c>
      <c r="B36" s="182"/>
      <c r="C36" s="99"/>
      <c r="D36" s="139">
        <f>'JEC Entry Form'!D36</f>
        <v>15</v>
      </c>
      <c r="E36" s="160"/>
      <c r="F36" s="160"/>
      <c r="G36" s="139"/>
      <c r="H36" s="139"/>
      <c r="I36" s="28"/>
      <c r="J36" s="53"/>
      <c r="K36" s="17"/>
      <c r="L36" s="8"/>
    </row>
    <row r="37" spans="1:12" s="26" customFormat="1" ht="26.25" x14ac:dyDescent="0.5">
      <c r="A37" s="37" t="s">
        <v>110</v>
      </c>
      <c r="B37" s="37" t="s">
        <v>111</v>
      </c>
      <c r="C37" s="101" t="s">
        <v>112</v>
      </c>
      <c r="D37" s="29" t="s">
        <v>113</v>
      </c>
      <c r="E37" s="102" t="s">
        <v>24</v>
      </c>
      <c r="F37" s="101" t="s">
        <v>32</v>
      </c>
      <c r="G37" s="29" t="s">
        <v>38</v>
      </c>
      <c r="H37" s="29" t="s">
        <v>41</v>
      </c>
      <c r="I37" s="11"/>
      <c r="J37" s="57"/>
      <c r="K37" s="11"/>
      <c r="L37" s="58"/>
    </row>
    <row r="38" spans="1:12" x14ac:dyDescent="0.5">
      <c r="A38" s="86">
        <v>44833</v>
      </c>
      <c r="B38" s="87"/>
      <c r="C38" s="132">
        <f t="shared" ref="C38:C43" si="2">IF($A38&gt;0,(arrival_standard-$A38),0)-IF($B38&gt;0,(departure_standard-$B38),0)</f>
        <v>1</v>
      </c>
      <c r="D38" s="88" t="s">
        <v>76</v>
      </c>
      <c r="E38" s="89">
        <v>4</v>
      </c>
      <c r="F38" s="89">
        <v>1</v>
      </c>
      <c r="G38" s="89">
        <v>2</v>
      </c>
      <c r="H38" s="89">
        <v>1</v>
      </c>
      <c r="I38" s="17">
        <f t="shared" ref="I38:I43" si="3">$C38*(($E38+$F38)*(Plus_overnight+IF($D38&gt;0,VLOOKUP($D38,Lunch,2),0)*plus_lunch)+$H38*plus_single)</f>
        <v>370</v>
      </c>
      <c r="J38" s="50">
        <f t="shared" ref="J38:J43" si="4">IF(G38*2+H38-E38-F38=0,0,1)</f>
        <v>0</v>
      </c>
      <c r="K38" s="17"/>
      <c r="L38" s="8"/>
    </row>
    <row r="39" spans="1:12" x14ac:dyDescent="0.5">
      <c r="A39" s="86"/>
      <c r="B39" s="87">
        <v>44838</v>
      </c>
      <c r="C39" s="132">
        <f t="shared" si="2"/>
        <v>1</v>
      </c>
      <c r="D39" s="88" t="s">
        <v>76</v>
      </c>
      <c r="E39" s="89">
        <v>2</v>
      </c>
      <c r="F39" s="89"/>
      <c r="G39" s="89">
        <v>1</v>
      </c>
      <c r="H39" s="89"/>
      <c r="I39" s="17">
        <f t="shared" si="3"/>
        <v>140</v>
      </c>
      <c r="J39" s="50">
        <f t="shared" si="4"/>
        <v>0</v>
      </c>
      <c r="K39" s="17"/>
      <c r="L39" s="8"/>
    </row>
    <row r="40" spans="1:12" x14ac:dyDescent="0.5">
      <c r="A40" s="86"/>
      <c r="B40" s="87"/>
      <c r="C40" s="132">
        <f t="shared" si="2"/>
        <v>0</v>
      </c>
      <c r="D40" s="88"/>
      <c r="E40" s="89"/>
      <c r="F40" s="89"/>
      <c r="G40" s="89"/>
      <c r="H40" s="89"/>
      <c r="I40" s="17">
        <f t="shared" si="3"/>
        <v>0</v>
      </c>
      <c r="J40" s="50">
        <f t="shared" si="4"/>
        <v>0</v>
      </c>
      <c r="K40" s="17"/>
      <c r="L40" s="8"/>
    </row>
    <row r="41" spans="1:12" x14ac:dyDescent="0.5">
      <c r="A41" s="86"/>
      <c r="B41" s="87"/>
      <c r="C41" s="132">
        <f t="shared" si="2"/>
        <v>0</v>
      </c>
      <c r="D41" s="88"/>
      <c r="E41" s="89"/>
      <c r="F41" s="89"/>
      <c r="G41" s="89"/>
      <c r="H41" s="89"/>
      <c r="I41" s="17">
        <f t="shared" si="3"/>
        <v>0</v>
      </c>
      <c r="J41" s="50">
        <f t="shared" si="4"/>
        <v>0</v>
      </c>
      <c r="K41" s="17"/>
      <c r="L41" s="8"/>
    </row>
    <row r="42" spans="1:12" x14ac:dyDescent="0.5">
      <c r="A42" s="86"/>
      <c r="B42" s="87"/>
      <c r="C42" s="132">
        <f t="shared" si="2"/>
        <v>0</v>
      </c>
      <c r="D42" s="88"/>
      <c r="E42" s="89"/>
      <c r="F42" s="89"/>
      <c r="G42" s="89"/>
      <c r="H42" s="89"/>
      <c r="I42" s="17">
        <f t="shared" si="3"/>
        <v>0</v>
      </c>
      <c r="J42" s="50">
        <f t="shared" si="4"/>
        <v>0</v>
      </c>
      <c r="K42" s="17"/>
      <c r="L42" s="8"/>
    </row>
    <row r="43" spans="1:12" ht="16.149999999999999" thickBot="1" x14ac:dyDescent="0.55000000000000004">
      <c r="A43" s="86"/>
      <c r="B43" s="87"/>
      <c r="C43" s="132">
        <f t="shared" si="2"/>
        <v>0</v>
      </c>
      <c r="D43" s="88"/>
      <c r="E43" s="103"/>
      <c r="F43" s="103"/>
      <c r="G43" s="89"/>
      <c r="H43" s="89"/>
      <c r="I43" s="17">
        <f t="shared" si="3"/>
        <v>0</v>
      </c>
      <c r="J43" s="50">
        <f t="shared" si="4"/>
        <v>0</v>
      </c>
      <c r="K43" s="17"/>
      <c r="L43" s="8"/>
    </row>
    <row r="44" spans="1:12" ht="16.149999999999999" thickBot="1" x14ac:dyDescent="0.55000000000000004">
      <c r="A44" s="133" t="s">
        <v>80</v>
      </c>
      <c r="C44" s="134"/>
      <c r="D44" s="135"/>
      <c r="E44" s="140">
        <f>SUM(E38:E43)</f>
        <v>6</v>
      </c>
      <c r="F44" s="141">
        <f>SUM(F38:F43)</f>
        <v>1</v>
      </c>
      <c r="G44" s="75"/>
      <c r="H44" s="75"/>
      <c r="I44" s="60">
        <f>SUM(I38:I43)</f>
        <v>510</v>
      </c>
      <c r="J44" s="56">
        <f>SUM(J38:J43)</f>
        <v>0</v>
      </c>
      <c r="K44" s="17"/>
      <c r="L44" s="8"/>
    </row>
    <row r="45" spans="1:12" ht="16.149999999999999" thickBot="1" x14ac:dyDescent="0.55000000000000004">
      <c r="A45" s="21"/>
      <c r="C45" s="136"/>
      <c r="D45" s="137"/>
      <c r="E45" s="183">
        <f>E44+F44</f>
        <v>7</v>
      </c>
      <c r="F45" s="184"/>
      <c r="G45" s="76">
        <f>SUM(G38:G43)</f>
        <v>3</v>
      </c>
      <c r="H45" s="76">
        <f>SUM(H38:H43)</f>
        <v>1</v>
      </c>
      <c r="I45" s="28"/>
      <c r="J45" s="53"/>
      <c r="K45" s="17"/>
      <c r="L45" s="8"/>
    </row>
    <row r="46" spans="1:12" x14ac:dyDescent="0.5">
      <c r="A46" s="21"/>
      <c r="C46" s="1"/>
      <c r="D46" s="28"/>
      <c r="E46" s="28"/>
      <c r="F46" s="11"/>
      <c r="G46" s="11"/>
      <c r="H46" s="28"/>
      <c r="I46" s="28"/>
      <c r="J46" s="53"/>
      <c r="K46" s="17"/>
      <c r="L46" s="8"/>
    </row>
    <row r="47" spans="1:12" ht="18" x14ac:dyDescent="0.5">
      <c r="A47" s="185" t="s">
        <v>135</v>
      </c>
      <c r="B47" s="186"/>
      <c r="C47" s="1"/>
      <c r="D47" s="2" t="s">
        <v>99</v>
      </c>
      <c r="E47" s="1"/>
      <c r="F47" s="1"/>
      <c r="G47" s="1"/>
      <c r="H47" s="1"/>
      <c r="I47" s="1"/>
      <c r="J47" s="50"/>
      <c r="K47" s="1"/>
      <c r="L47" s="8"/>
    </row>
    <row r="48" spans="1:12" x14ac:dyDescent="0.5">
      <c r="A48" s="187" t="s">
        <v>140</v>
      </c>
      <c r="B48" s="187"/>
      <c r="C48" s="4">
        <v>6</v>
      </c>
      <c r="D48" s="90">
        <v>2</v>
      </c>
      <c r="E48" s="12"/>
      <c r="F48" s="1"/>
      <c r="G48" s="1"/>
      <c r="H48" s="1"/>
      <c r="I48" s="61">
        <f>D48*C48</f>
        <v>12</v>
      </c>
      <c r="J48" s="50"/>
      <c r="K48" s="1"/>
      <c r="L48" s="8"/>
    </row>
    <row r="49" spans="1:14" ht="16.149999999999999" thickBot="1" x14ac:dyDescent="0.55000000000000004">
      <c r="A49" s="18"/>
      <c r="C49" s="1"/>
      <c r="E49" s="1"/>
      <c r="F49" s="1"/>
      <c r="G49" s="1"/>
      <c r="H49" s="1"/>
      <c r="I49" s="1"/>
      <c r="J49" s="50"/>
      <c r="K49" s="1"/>
      <c r="L49" s="8"/>
    </row>
    <row r="50" spans="1:14" s="13" customFormat="1" ht="23.75" customHeight="1" thickBot="1" x14ac:dyDescent="0.55000000000000004">
      <c r="A50" s="18" t="s">
        <v>5</v>
      </c>
      <c r="B50"/>
      <c r="C50" s="18"/>
      <c r="D50" s="18"/>
      <c r="E50" s="70"/>
      <c r="F50" s="179" t="s">
        <v>9</v>
      </c>
      <c r="G50" s="180"/>
      <c r="H50" s="181"/>
      <c r="I50" s="71">
        <f>I30+I44+I48</f>
        <v>8577</v>
      </c>
      <c r="J50" s="72"/>
      <c r="K50" s="70"/>
      <c r="L50" s="73"/>
    </row>
    <row r="51" spans="1:14" x14ac:dyDescent="0.5">
      <c r="A51" s="162" t="s">
        <v>121</v>
      </c>
      <c r="B51" s="175" t="s">
        <v>123</v>
      </c>
      <c r="C51" s="176"/>
      <c r="D51" s="177"/>
      <c r="E51" s="18"/>
      <c r="F51" s="1"/>
      <c r="G51" s="1"/>
      <c r="H51" s="1"/>
      <c r="I51" s="1"/>
      <c r="J51" s="50"/>
      <c r="K51" s="1"/>
      <c r="L51" s="8"/>
    </row>
    <row r="52" spans="1:14" x14ac:dyDescent="0.5">
      <c r="A52" s="22" t="s">
        <v>6</v>
      </c>
      <c r="B52" s="175" t="s">
        <v>22</v>
      </c>
      <c r="C52" s="176"/>
      <c r="D52" s="177"/>
      <c r="F52" s="144" t="s">
        <v>84</v>
      </c>
      <c r="G52" s="145"/>
      <c r="H52" s="145" t="s">
        <v>83</v>
      </c>
      <c r="I52" s="1"/>
      <c r="J52" s="50"/>
      <c r="K52" s="1"/>
      <c r="L52" s="8"/>
    </row>
    <row r="53" spans="1:14" ht="15.75" customHeight="1" x14ac:dyDescent="0.5">
      <c r="A53" s="20" t="s">
        <v>11</v>
      </c>
      <c r="B53" s="175" t="s">
        <v>42</v>
      </c>
      <c r="C53" s="176"/>
      <c r="D53" s="177"/>
      <c r="G53" s="1"/>
      <c r="H53" s="1"/>
      <c r="I53" s="1"/>
      <c r="J53" s="50"/>
      <c r="K53" s="1"/>
      <c r="L53" s="8"/>
    </row>
    <row r="54" spans="1:14" ht="16.149999999999999" thickBot="1" x14ac:dyDescent="0.55000000000000004">
      <c r="A54" s="20" t="s">
        <v>7</v>
      </c>
      <c r="B54" s="175" t="s">
        <v>118</v>
      </c>
      <c r="C54" s="176"/>
      <c r="D54" s="177"/>
      <c r="F54" s="147" t="s">
        <v>93</v>
      </c>
      <c r="G54" s="143" t="s">
        <v>85</v>
      </c>
      <c r="H54" s="143" t="s">
        <v>86</v>
      </c>
      <c r="I54" s="143" t="s">
        <v>66</v>
      </c>
      <c r="J54" s="50"/>
      <c r="K54" s="1"/>
      <c r="L54" s="8"/>
    </row>
    <row r="55" spans="1:14" ht="16.149999999999999" thickBot="1" x14ac:dyDescent="0.55000000000000004">
      <c r="A55" s="20" t="s">
        <v>15</v>
      </c>
      <c r="B55" s="175" t="s">
        <v>119</v>
      </c>
      <c r="C55" s="176"/>
      <c r="D55" s="177"/>
      <c r="F55" s="144" t="s">
        <v>82</v>
      </c>
      <c r="G55" s="148"/>
      <c r="H55" s="149" t="s">
        <v>88</v>
      </c>
      <c r="I55" s="150">
        <v>1</v>
      </c>
      <c r="J55" s="50"/>
      <c r="K55" s="1"/>
      <c r="L55" s="8"/>
    </row>
    <row r="56" spans="1:14" x14ac:dyDescent="0.5">
      <c r="A56" s="20" t="s">
        <v>8</v>
      </c>
      <c r="B56" s="175" t="s">
        <v>120</v>
      </c>
      <c r="C56" s="176"/>
      <c r="D56" s="177"/>
      <c r="F56" s="144"/>
      <c r="G56" s="146"/>
      <c r="H56" s="146"/>
      <c r="I56" s="146"/>
      <c r="J56" s="50"/>
      <c r="K56" s="1"/>
      <c r="L56" s="8"/>
    </row>
    <row r="57" spans="1:14" x14ac:dyDescent="0.5">
      <c r="A57" s="23" t="s">
        <v>0</v>
      </c>
      <c r="B57" s="23" t="s">
        <v>46</v>
      </c>
      <c r="D57" s="23"/>
      <c r="E57" s="23"/>
      <c r="F57" s="70" t="s">
        <v>81</v>
      </c>
      <c r="G57" s="146"/>
      <c r="H57" s="146"/>
      <c r="I57" s="146"/>
      <c r="J57" s="50"/>
      <c r="K57" s="1"/>
      <c r="L57" s="8"/>
    </row>
    <row r="58" spans="1:14" s="13" customFormat="1" x14ac:dyDescent="0.5">
      <c r="A58" s="92"/>
      <c r="B58" s="93" t="s">
        <v>44</v>
      </c>
      <c r="D58" s="92"/>
      <c r="E58" s="92"/>
      <c r="F58" s="178" t="s">
        <v>134</v>
      </c>
      <c r="G58" s="178"/>
      <c r="H58" s="178"/>
      <c r="I58" s="178"/>
      <c r="J58" s="72"/>
      <c r="K58" s="70"/>
      <c r="L58" s="73"/>
    </row>
    <row r="59" spans="1:14" s="94" customFormat="1" x14ac:dyDescent="0.5">
      <c r="A59" s="65"/>
      <c r="B59" s="95" t="s">
        <v>45</v>
      </c>
      <c r="D59" s="65"/>
      <c r="E59" s="65"/>
      <c r="F59" s="178"/>
      <c r="G59" s="178"/>
      <c r="H59" s="178"/>
      <c r="I59" s="178"/>
      <c r="J59" s="96"/>
      <c r="K59" s="65"/>
      <c r="L59" s="97"/>
    </row>
    <row r="60" spans="1:14" ht="6.4" customHeight="1" x14ac:dyDescent="0.5">
      <c r="D60" s="1"/>
      <c r="E60" s="1"/>
      <c r="F60" s="178"/>
      <c r="G60" s="178"/>
      <c r="H60" s="178"/>
      <c r="I60" s="178"/>
      <c r="J60" s="50"/>
      <c r="K60" s="1"/>
      <c r="L60" s="8"/>
    </row>
    <row r="61" spans="1:14" ht="18" x14ac:dyDescent="0.55000000000000004">
      <c r="A61" s="43" t="s">
        <v>10</v>
      </c>
      <c r="C61" s="15" t="s">
        <v>48</v>
      </c>
      <c r="D61" s="1"/>
      <c r="E61" s="1"/>
      <c r="F61" s="178"/>
      <c r="G61" s="178"/>
      <c r="H61" s="178"/>
      <c r="I61" s="178"/>
      <c r="J61" s="50"/>
      <c r="K61" s="1"/>
      <c r="L61" s="8"/>
    </row>
    <row r="62" spans="1:14" ht="25.5" customHeight="1" x14ac:dyDescent="0.5">
      <c r="B62" s="24" t="s">
        <v>21</v>
      </c>
      <c r="C62" s="5"/>
      <c r="D62" s="5"/>
      <c r="E62" s="5"/>
      <c r="F62" s="178"/>
      <c r="G62" s="178"/>
      <c r="H62" s="178"/>
      <c r="I62" s="178"/>
      <c r="J62" s="50"/>
      <c r="K62" s="1"/>
      <c r="L62" s="8"/>
    </row>
    <row r="63" spans="1:14" ht="16.149999999999999" thickBot="1" x14ac:dyDescent="0.55000000000000004">
      <c r="A63" s="44"/>
      <c r="B63" s="44"/>
      <c r="C63" s="9"/>
      <c r="D63" s="9"/>
      <c r="E63" s="9"/>
      <c r="F63" s="9"/>
      <c r="G63" s="9"/>
      <c r="H63" s="9"/>
      <c r="I63" s="9"/>
      <c r="J63" s="54"/>
      <c r="K63" s="9"/>
      <c r="L63" s="10"/>
    </row>
    <row r="64" spans="1:14" s="19" customFormat="1" x14ac:dyDescent="0.5">
      <c r="B64"/>
      <c r="C64"/>
      <c r="D64"/>
      <c r="E64"/>
      <c r="F64"/>
      <c r="G64"/>
      <c r="H64"/>
      <c r="I64"/>
      <c r="J64" s="55"/>
      <c r="K64"/>
      <c r="L64"/>
      <c r="M64"/>
      <c r="N64"/>
    </row>
    <row r="65" spans="2:14" s="19" customFormat="1" x14ac:dyDescent="0.5">
      <c r="B65"/>
      <c r="C65"/>
      <c r="D65"/>
      <c r="E65"/>
      <c r="F65"/>
      <c r="G65"/>
      <c r="H65"/>
      <c r="I65"/>
      <c r="J65" s="55"/>
      <c r="K65"/>
      <c r="L65"/>
      <c r="M65"/>
      <c r="N65"/>
    </row>
    <row r="66" spans="2:14" s="19" customFormat="1" x14ac:dyDescent="0.5">
      <c r="B66"/>
      <c r="C66"/>
      <c r="D66"/>
      <c r="E66"/>
      <c r="F66"/>
      <c r="G66"/>
      <c r="H66"/>
      <c r="I66"/>
      <c r="J66" s="55"/>
      <c r="K66"/>
      <c r="L66"/>
      <c r="M66"/>
      <c r="N66"/>
    </row>
    <row r="80" spans="2:14" x14ac:dyDescent="0.5"/>
    <row r="1048575" spans="6:6" hidden="1" x14ac:dyDescent="0.5">
      <c r="F1048575">
        <v>2</v>
      </c>
    </row>
  </sheetData>
  <sheetProtection algorithmName="SHA-512" hashValue="H25S1VDjWLPsKxzXWC0uufwPv+D16NcHZCMwBJAOq258obiJomOehNTQ7EgHiQehdznE+rk3qeaojRX8kzdOAg==" saltValue="DDN5knU0NrS/OR/C45Xm6A==" spinCount="100000" sheet="1" objects="1" scenarios="1"/>
  <protectedRanges>
    <protectedRange sqref="D48" name="SI"/>
    <protectedRange sqref="E26:H28" name="Übernachtung"/>
    <protectedRange sqref="E15:E22" name="AnzTeilnehmer"/>
    <protectedRange sqref="E11:H13" name="Teammanager"/>
    <protectedRange sqref="E5:H9" name="Contact_1"/>
  </protectedRanges>
  <mergeCells count="53">
    <mergeCell ref="F58:I62"/>
    <mergeCell ref="A35:B35"/>
    <mergeCell ref="A36:B36"/>
    <mergeCell ref="E45:F45"/>
    <mergeCell ref="A47:B47"/>
    <mergeCell ref="A48:B48"/>
    <mergeCell ref="F50:H50"/>
    <mergeCell ref="B52:D52"/>
    <mergeCell ref="B53:D53"/>
    <mergeCell ref="B54:D54"/>
    <mergeCell ref="B55:D55"/>
    <mergeCell ref="B56:D56"/>
    <mergeCell ref="B51:D51"/>
    <mergeCell ref="A34:B34"/>
    <mergeCell ref="A23:B23"/>
    <mergeCell ref="A24:B25"/>
    <mergeCell ref="E24:E25"/>
    <mergeCell ref="F24:F25"/>
    <mergeCell ref="A26:C26"/>
    <mergeCell ref="A27:C27"/>
    <mergeCell ref="A28:C28"/>
    <mergeCell ref="E30:F30"/>
    <mergeCell ref="A31:B31"/>
    <mergeCell ref="G24:G25"/>
    <mergeCell ref="H24:H25"/>
    <mergeCell ref="A15:B18"/>
    <mergeCell ref="C15:D15"/>
    <mergeCell ref="C16:D16"/>
    <mergeCell ref="C17:D17"/>
    <mergeCell ref="C18:D18"/>
    <mergeCell ref="A19:B20"/>
    <mergeCell ref="C19:D19"/>
    <mergeCell ref="C20:D20"/>
    <mergeCell ref="A11:B11"/>
    <mergeCell ref="C11:D11"/>
    <mergeCell ref="E11:H11"/>
    <mergeCell ref="C12:D12"/>
    <mergeCell ref="E12:H12"/>
    <mergeCell ref="C13:D13"/>
    <mergeCell ref="E13:H13"/>
    <mergeCell ref="C7:D7"/>
    <mergeCell ref="E7:H7"/>
    <mergeCell ref="C8:D8"/>
    <mergeCell ref="E8:H8"/>
    <mergeCell ref="C9:D9"/>
    <mergeCell ref="E9:H9"/>
    <mergeCell ref="C6:D6"/>
    <mergeCell ref="E6:H6"/>
    <mergeCell ref="A1:I1"/>
    <mergeCell ref="C3:H3"/>
    <mergeCell ref="A5:B5"/>
    <mergeCell ref="C5:D5"/>
    <mergeCell ref="E5:H5"/>
  </mergeCells>
  <conditionalFormatting sqref="E29 F18">
    <cfRule type="expression" dxfId="3" priority="4">
      <formula>$F$18&lt;&gt;$E$29</formula>
    </cfRule>
  </conditionalFormatting>
  <conditionalFormatting sqref="G26:H28 G38:H43">
    <cfRule type="expression" dxfId="2" priority="3">
      <formula>$J26=1</formula>
    </cfRule>
  </conditionalFormatting>
  <conditionalFormatting sqref="E44:F44">
    <cfRule type="expression" dxfId="1" priority="2">
      <formula>$F$18&lt;&gt;$E$29</formula>
    </cfRule>
  </conditionalFormatting>
  <conditionalFormatting sqref="C44 E30 E45">
    <cfRule type="expression" dxfId="0" priority="1">
      <formula>$E$45&gt;$E$30</formula>
    </cfRule>
  </conditionalFormatting>
  <dataValidations count="7">
    <dataValidation type="whole" allowBlank="1" showInputMessage="1" showErrorMessage="1" sqref="I55" xr:uid="{1C447EEB-4523-4213-B4FC-7BEE4EFEA761}">
      <formula1>0</formula1>
      <formula2>20</formula2>
    </dataValidation>
    <dataValidation type="list" allowBlank="1" showInputMessage="1" showErrorMessage="1" sqref="G55:H55" xr:uid="{24057D50-6C33-470F-93DC-68179B0E3F3C}">
      <formula1>Arrival_with</formula1>
    </dataValidation>
    <dataValidation type="list" allowBlank="1" showInputMessage="1" showErrorMessage="1" sqref="B38:B43" xr:uid="{D6F093C4-B065-4666-8E2F-243CAB63C1E9}">
      <formula1>depature_plus</formula1>
    </dataValidation>
    <dataValidation type="list" allowBlank="1" showInputMessage="1" showErrorMessage="1" sqref="A38:A43" xr:uid="{FF513B5F-2F71-4E0B-B3D2-9F16FDDDCB14}">
      <formula1>arrival_plus</formula1>
    </dataValidation>
    <dataValidation type="whole" allowBlank="1" showInputMessage="1" showErrorMessage="1" sqref="E19:E20" xr:uid="{A4D902C5-6EE3-465E-A5EA-C5C30A7103EB}">
      <formula1>0</formula1>
      <formula2>4</formula2>
    </dataValidation>
    <dataValidation type="whole" allowBlank="1" showInputMessage="1" showErrorMessage="1" sqref="E15:E18" xr:uid="{2F6BF9CB-AFC7-449A-A03D-1D013BE75F2A}">
      <formula1>0</formula1>
      <formula2>6</formula2>
    </dataValidation>
    <dataValidation type="list" allowBlank="1" showInputMessage="1" showErrorMessage="1" sqref="D38:D43" xr:uid="{6DB71557-DE51-4B15-98EB-ED31FFB62468}">
      <formula1>Lunch1</formula1>
    </dataValidation>
  </dataValidations>
  <hyperlinks>
    <hyperlink ref="C61" r:id="rId1" xr:uid="{4A705ADB-9F27-473B-A467-DA29AAB45DDA}"/>
    <hyperlink ref="H52" r:id="rId2" display="https://www.auswaertiges-amt.de/en/visa-service" xr:uid="{DB4CB1BB-B0BF-4F2B-B032-5D849C0C79C3}"/>
    <hyperlink ref="E8" r:id="rId3" xr:uid="{2ADE1468-2298-42F8-90A1-1B18A1D35863}"/>
  </hyperlinks>
  <pageMargins left="0.74803149606299213" right="0.19685039370078741" top="0.39370078740157483" bottom="0.39370078740157483" header="0.51181102362204722" footer="0.51181102362204722"/>
  <pageSetup paperSize="9" scale="72" orientation="portrait"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95D7C-81B3-465E-9B55-7682F3CBBBB0}">
  <sheetPr codeName="Tabelle5"/>
  <dimension ref="A1:K7"/>
  <sheetViews>
    <sheetView workbookViewId="0">
      <selection activeCell="K3" sqref="K3"/>
    </sheetView>
  </sheetViews>
  <sheetFormatPr baseColWidth="10" defaultRowHeight="15.75" x14ac:dyDescent="0.5"/>
  <cols>
    <col min="1" max="1" width="12.875" style="26" bestFit="1" customWidth="1"/>
    <col min="2" max="5" width="11" style="26"/>
    <col min="8" max="8" width="14" bestFit="1" customWidth="1"/>
    <col min="9" max="9" width="12.625" bestFit="1" customWidth="1"/>
    <col min="10" max="10" width="16.75" customWidth="1"/>
  </cols>
  <sheetData>
    <row r="1" spans="1:11" x14ac:dyDescent="0.5">
      <c r="A1" s="111" t="s">
        <v>54</v>
      </c>
      <c r="B1" s="122" t="s">
        <v>51</v>
      </c>
      <c r="C1" s="123" t="s">
        <v>63</v>
      </c>
      <c r="D1" s="111" t="s">
        <v>52</v>
      </c>
      <c r="E1" s="111" t="s">
        <v>39</v>
      </c>
      <c r="F1" s="122" t="s">
        <v>73</v>
      </c>
      <c r="G1" s="123" t="s">
        <v>74</v>
      </c>
      <c r="H1" s="131" t="s">
        <v>77</v>
      </c>
      <c r="I1" s="131" t="s">
        <v>78</v>
      </c>
      <c r="J1" s="131" t="s">
        <v>92</v>
      </c>
      <c r="K1" s="131" t="s">
        <v>142</v>
      </c>
    </row>
    <row r="2" spans="1:11" x14ac:dyDescent="0.5">
      <c r="A2" s="26" t="s">
        <v>55</v>
      </c>
      <c r="B2" s="124" t="s">
        <v>59</v>
      </c>
      <c r="C2" s="125" t="s">
        <v>64</v>
      </c>
      <c r="D2" s="26">
        <v>18</v>
      </c>
      <c r="E2" s="26" t="s">
        <v>60</v>
      </c>
      <c r="F2" s="124" t="s">
        <v>76</v>
      </c>
      <c r="G2" s="125">
        <v>0</v>
      </c>
      <c r="H2" s="86">
        <v>44829</v>
      </c>
      <c r="I2" s="87">
        <v>44838</v>
      </c>
      <c r="K2" t="s">
        <v>143</v>
      </c>
    </row>
    <row r="3" spans="1:11" ht="16.149999999999999" thickBot="1" x14ac:dyDescent="0.55000000000000004">
      <c r="A3" s="26" t="s">
        <v>56</v>
      </c>
      <c r="B3" s="126" t="s">
        <v>58</v>
      </c>
      <c r="C3" s="127" t="s">
        <v>65</v>
      </c>
      <c r="D3" s="26">
        <v>20</v>
      </c>
      <c r="E3" s="26" t="s">
        <v>61</v>
      </c>
      <c r="F3" s="126" t="s">
        <v>75</v>
      </c>
      <c r="G3" s="127">
        <v>1</v>
      </c>
      <c r="H3" s="86">
        <v>44830</v>
      </c>
      <c r="I3" s="87">
        <v>44839</v>
      </c>
      <c r="J3" t="s">
        <v>87</v>
      </c>
      <c r="K3" t="s">
        <v>144</v>
      </c>
    </row>
    <row r="4" spans="1:11" x14ac:dyDescent="0.5">
      <c r="A4" s="26" t="s">
        <v>57</v>
      </c>
      <c r="H4" s="86">
        <v>44831</v>
      </c>
      <c r="I4" s="87">
        <v>44840</v>
      </c>
      <c r="J4" t="s">
        <v>90</v>
      </c>
    </row>
    <row r="5" spans="1:11" x14ac:dyDescent="0.5">
      <c r="A5" s="26" t="s">
        <v>13</v>
      </c>
      <c r="H5" s="86">
        <v>44832</v>
      </c>
      <c r="I5" s="87">
        <v>44841</v>
      </c>
      <c r="J5" t="s">
        <v>88</v>
      </c>
    </row>
    <row r="6" spans="1:11" x14ac:dyDescent="0.5">
      <c r="H6" s="86">
        <v>44833</v>
      </c>
      <c r="I6" s="87">
        <v>44842</v>
      </c>
      <c r="J6" t="s">
        <v>89</v>
      </c>
    </row>
    <row r="7" spans="1:11" x14ac:dyDescent="0.5">
      <c r="J7" t="s">
        <v>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24</vt:i4>
      </vt:variant>
    </vt:vector>
  </HeadingPairs>
  <TitlesOfParts>
    <vt:vector size="28" baseType="lpstr">
      <vt:lpstr>JEC Entry Form</vt:lpstr>
      <vt:lpstr>Entry by name</vt:lpstr>
      <vt:lpstr>How to fill in the Entry form</vt:lpstr>
      <vt:lpstr>Grunddaten</vt:lpstr>
      <vt:lpstr>arrival_plus</vt:lpstr>
      <vt:lpstr>'How to fill in the Entry form'!arrival_standard</vt:lpstr>
      <vt:lpstr>'JEC Entry Form'!arrival_standard</vt:lpstr>
      <vt:lpstr>Arrival_with</vt:lpstr>
      <vt:lpstr>class</vt:lpstr>
      <vt:lpstr>'How to fill in the Entry form'!departure_standard</vt:lpstr>
      <vt:lpstr>'JEC Entry Form'!departure_standard</vt:lpstr>
      <vt:lpstr>depature_plus</vt:lpstr>
      <vt:lpstr>'Entry by name'!Druckbereich</vt:lpstr>
      <vt:lpstr>'How to fill in the Entry form'!Druckbereich</vt:lpstr>
      <vt:lpstr>'JEC Entry Form'!Druckbereich</vt:lpstr>
      <vt:lpstr>function</vt:lpstr>
      <vt:lpstr>Gender</vt:lpstr>
      <vt:lpstr>Gender_WM</vt:lpstr>
      <vt:lpstr>Lunch</vt:lpstr>
      <vt:lpstr>Lunch1</vt:lpstr>
      <vt:lpstr>'How to fill in the Entry form'!plus_lunch</vt:lpstr>
      <vt:lpstr>'JEC Entry Form'!plus_lunch</vt:lpstr>
      <vt:lpstr>'How to fill in the Entry form'!Plus_overnight</vt:lpstr>
      <vt:lpstr>'JEC Entry Form'!Plus_overnight</vt:lpstr>
      <vt:lpstr>'How to fill in the Entry form'!plus_single</vt:lpstr>
      <vt:lpstr>'JEC Entry Form'!plus_single</vt:lpstr>
      <vt:lpstr>rents</vt:lpstr>
      <vt:lpstr>room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David;Gert</dc:creator>
  <cp:lastModifiedBy>Gert Schmidtko</cp:lastModifiedBy>
  <cp:lastPrinted>2021-12-07T15:18:41Z</cp:lastPrinted>
  <dcterms:created xsi:type="dcterms:W3CDTF">2018-08-15T10:35:10Z</dcterms:created>
  <dcterms:modified xsi:type="dcterms:W3CDTF">2021-12-08T21:45:40Z</dcterms:modified>
</cp:coreProperties>
</file>